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J:\Abt_2\Ref22\Allgemein\06_zentrale_Klassenarbeiten\03_zA4-ab_August_2021\04_Kompass_4_2024_2025\06_Auswertung\"/>
    </mc:Choice>
  </mc:AlternateContent>
  <workbookProtection workbookAlgorithmName="SHA-512" workbookHashValue="H+mkh7QOCAhC720sZ/X4Jger4xf9zsHfiDqzPgVrtmVzzpHLGoJFX3pMxoy6ahuHgzZdBWGOHmg//0mxP2NOfQ==" workbookSaltValue="Vw2+ys3wJUdIpuptkj+pfw==" workbookSpinCount="100000" lockStructure="1"/>
  <bookViews>
    <workbookView xWindow="0" yWindow="-120" windowWidth="28800" windowHeight="12590" tabRatio="867" firstSheet="1" activeTab="1"/>
  </bookViews>
  <sheets>
    <sheet name="Wording" sheetId="7" state="hidden" r:id="rId1"/>
    <sheet name="1_Daten" sheetId="4" r:id="rId2"/>
    <sheet name="2_Deutsch" sheetId="3" r:id="rId3"/>
    <sheet name="3_Mathematik" sheetId="5" r:id="rId4"/>
    <sheet name="4_Gesamtübersicht" sheetId="9" r:id="rId5"/>
    <sheet name="5_Statistik" sheetId="8" r:id="rId6"/>
    <sheet name="S01" sheetId="6" r:id="rId7"/>
    <sheet name="S02" sheetId="10" r:id="rId8"/>
    <sheet name="S03" sheetId="11" r:id="rId9"/>
    <sheet name="S04" sheetId="12" r:id="rId10"/>
    <sheet name="S05" sheetId="14" r:id="rId11"/>
    <sheet name="S06" sheetId="15" r:id="rId12"/>
    <sheet name="S07" sheetId="16" r:id="rId13"/>
    <sheet name="S08" sheetId="17" r:id="rId14"/>
    <sheet name="S09" sheetId="18" r:id="rId15"/>
    <sheet name="S10" sheetId="19" r:id="rId16"/>
    <sheet name="S11" sheetId="20" r:id="rId17"/>
    <sheet name="S12" sheetId="21" r:id="rId18"/>
    <sheet name="S13" sheetId="22" r:id="rId19"/>
    <sheet name="S14" sheetId="23" r:id="rId20"/>
    <sheet name="S15" sheetId="24" r:id="rId21"/>
    <sheet name="S16" sheetId="25" r:id="rId22"/>
    <sheet name="S17" sheetId="26" r:id="rId23"/>
    <sheet name="S18" sheetId="27" r:id="rId24"/>
    <sheet name="S19" sheetId="28" r:id="rId25"/>
    <sheet name="S20" sheetId="29" r:id="rId26"/>
    <sheet name="S21" sheetId="30" r:id="rId27"/>
    <sheet name="S22" sheetId="31" r:id="rId28"/>
    <sheet name="S23" sheetId="32" r:id="rId29"/>
    <sheet name="S24" sheetId="33" r:id="rId30"/>
    <sheet name="S25" sheetId="34" r:id="rId31"/>
    <sheet name="S26" sheetId="35" r:id="rId32"/>
    <sheet name="S27" sheetId="36" r:id="rId33"/>
    <sheet name="S28" sheetId="37" r:id="rId34"/>
    <sheet name="S29" sheetId="38" r:id="rId35"/>
    <sheet name="S30" sheetId="39" r:id="rId36"/>
    <sheet name="S31" sheetId="40" r:id="rId37"/>
    <sheet name="S32" sheetId="41" r:id="rId38"/>
  </sheets>
  <definedNames>
    <definedName name="_xlnm.Print_Area" localSheetId="1">'1_Daten'!$A$1:$C$40</definedName>
    <definedName name="_xlnm.Print_Area" localSheetId="2">'2_Deutsch'!$A$1:$T$37</definedName>
    <definedName name="_xlnm.Print_Area" localSheetId="3">'3_Mathematik'!$A$1:$AA$38</definedName>
    <definedName name="_xlnm.Print_Area" localSheetId="5">'5_Statistik'!$A$1:$E$30</definedName>
    <definedName name="_xlnm.Print_Area" localSheetId="6">'S01'!$A$1:$F$36</definedName>
    <definedName name="_xlnm.Print_Area" localSheetId="7">'S02'!$A$1:$F$36</definedName>
    <definedName name="_xlnm.Print_Area" localSheetId="8">'S03'!$A$1:$F$36</definedName>
    <definedName name="_xlnm.Print_Area" localSheetId="9">'S04'!$A$1:$F$36</definedName>
    <definedName name="_xlnm.Print_Area" localSheetId="10">'S05'!$A$1:$F$36</definedName>
    <definedName name="_xlnm.Print_Area" localSheetId="11">'S06'!$A$1:$F$36</definedName>
    <definedName name="_xlnm.Print_Area" localSheetId="12">'S07'!$A$1:$F$36</definedName>
    <definedName name="_xlnm.Print_Area" localSheetId="13">'S08'!$A$1:$F$36</definedName>
    <definedName name="_xlnm.Print_Area" localSheetId="14">'S09'!$A$1:$F$36</definedName>
    <definedName name="_xlnm.Print_Area" localSheetId="15">'S10'!$A$1:$F$36</definedName>
    <definedName name="_xlnm.Print_Area" localSheetId="16">'S11'!$A$1:$F$36</definedName>
    <definedName name="_xlnm.Print_Area" localSheetId="17">'S12'!$A$1:$F$36</definedName>
    <definedName name="_xlnm.Print_Area" localSheetId="18">'S13'!$A$1:$F$36</definedName>
    <definedName name="_xlnm.Print_Area" localSheetId="19">'S14'!$A$1:$F$36</definedName>
    <definedName name="_xlnm.Print_Area" localSheetId="20">'S15'!$A$1:$F$36</definedName>
    <definedName name="_xlnm.Print_Area" localSheetId="21">'S16'!$A$1:$F$36</definedName>
    <definedName name="_xlnm.Print_Area" localSheetId="22">'S17'!$A$1:$F$36</definedName>
    <definedName name="_xlnm.Print_Area" localSheetId="23">'S18'!$A$1:$F$36</definedName>
    <definedName name="_xlnm.Print_Area" localSheetId="24">'S19'!$A$1:$F$36</definedName>
    <definedName name="_xlnm.Print_Area" localSheetId="25">'S20'!$A$1:$F$36</definedName>
    <definedName name="_xlnm.Print_Area" localSheetId="26">'S21'!$A$1:$F$36</definedName>
    <definedName name="_xlnm.Print_Area" localSheetId="27">'S22'!$A$1:$F$36</definedName>
    <definedName name="_xlnm.Print_Area" localSheetId="28">'S23'!$A$1:$F$36</definedName>
    <definedName name="_xlnm.Print_Area" localSheetId="29">'S24'!$A$1:$F$36</definedName>
    <definedName name="_xlnm.Print_Area" localSheetId="30">'S25'!$A$1:$F$36</definedName>
    <definedName name="_xlnm.Print_Area" localSheetId="31">'S26'!$A$1:$F$36</definedName>
    <definedName name="_xlnm.Print_Area" localSheetId="32">'S27'!$A$1:$F$36</definedName>
    <definedName name="_xlnm.Print_Area" localSheetId="33">'S28'!$A$1:$F$36</definedName>
    <definedName name="_xlnm.Print_Area" localSheetId="34">'S29'!$A$1:$F$36</definedName>
    <definedName name="_xlnm.Print_Area" localSheetId="35">'S30'!$A$1:$F$36</definedName>
    <definedName name="_xlnm.Print_Area" localSheetId="36">'S31'!$A$1:$F$36</definedName>
    <definedName name="_xlnm.Print_Area" localSheetId="37">'S32'!$A$1:$F$36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9" l="1"/>
  <c r="J7" i="9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5" i="9"/>
  <c r="C6" i="8" l="1"/>
  <c r="C4" i="8"/>
  <c r="C5" i="8"/>
  <c r="C3" i="8"/>
  <c r="C2" i="8"/>
  <c r="B8" i="41" l="1"/>
  <c r="D22" i="41"/>
  <c r="D13" i="41"/>
  <c r="C4" i="41"/>
  <c r="B3" i="41"/>
  <c r="C2" i="41"/>
  <c r="B8" i="40"/>
  <c r="D22" i="40"/>
  <c r="D13" i="40"/>
  <c r="C4" i="40"/>
  <c r="B3" i="40"/>
  <c r="C2" i="40"/>
  <c r="B8" i="39"/>
  <c r="D22" i="39"/>
  <c r="D13" i="39"/>
  <c r="C4" i="39"/>
  <c r="B3" i="39"/>
  <c r="C2" i="39"/>
  <c r="B8" i="38"/>
  <c r="D22" i="38"/>
  <c r="D13" i="38"/>
  <c r="C4" i="38"/>
  <c r="B3" i="38"/>
  <c r="C2" i="38"/>
  <c r="B8" i="37"/>
  <c r="D22" i="37"/>
  <c r="D13" i="37"/>
  <c r="C4" i="37"/>
  <c r="B3" i="37"/>
  <c r="C2" i="37"/>
  <c r="B8" i="36"/>
  <c r="D22" i="36"/>
  <c r="D13" i="36"/>
  <c r="C4" i="36"/>
  <c r="B3" i="36"/>
  <c r="C2" i="36"/>
  <c r="B8" i="35"/>
  <c r="D22" i="35"/>
  <c r="D13" i="35"/>
  <c r="C4" i="35"/>
  <c r="B3" i="35"/>
  <c r="C2" i="35"/>
  <c r="B8" i="34"/>
  <c r="D22" i="34"/>
  <c r="D13" i="34"/>
  <c r="C4" i="34"/>
  <c r="B3" i="34"/>
  <c r="C2" i="34"/>
  <c r="B8" i="33"/>
  <c r="D22" i="33"/>
  <c r="D13" i="33"/>
  <c r="C4" i="33"/>
  <c r="B3" i="33"/>
  <c r="C2" i="33"/>
  <c r="B8" i="32"/>
  <c r="D22" i="32"/>
  <c r="D13" i="32"/>
  <c r="C4" i="32"/>
  <c r="B3" i="32"/>
  <c r="C2" i="32"/>
  <c r="B8" i="31"/>
  <c r="D22" i="31"/>
  <c r="D13" i="31"/>
  <c r="C4" i="31"/>
  <c r="B3" i="31"/>
  <c r="C2" i="31"/>
  <c r="B8" i="30"/>
  <c r="D22" i="30"/>
  <c r="D13" i="30"/>
  <c r="C4" i="30"/>
  <c r="B3" i="30"/>
  <c r="C2" i="30"/>
  <c r="B8" i="29"/>
  <c r="D22" i="29"/>
  <c r="D13" i="29"/>
  <c r="C4" i="29"/>
  <c r="B3" i="29"/>
  <c r="C2" i="29"/>
  <c r="B8" i="28"/>
  <c r="D22" i="28"/>
  <c r="D13" i="28"/>
  <c r="C4" i="28"/>
  <c r="B3" i="28"/>
  <c r="C2" i="28"/>
  <c r="B8" i="27"/>
  <c r="D22" i="27"/>
  <c r="D13" i="27"/>
  <c r="C4" i="27"/>
  <c r="B3" i="27"/>
  <c r="C2" i="27"/>
  <c r="B8" i="26"/>
  <c r="D22" i="26"/>
  <c r="D13" i="26"/>
  <c r="C4" i="26"/>
  <c r="B3" i="26"/>
  <c r="C2" i="26"/>
  <c r="B8" i="25"/>
  <c r="D22" i="25"/>
  <c r="D13" i="25"/>
  <c r="C4" i="25"/>
  <c r="B3" i="25"/>
  <c r="C2" i="25"/>
  <c r="B8" i="24"/>
  <c r="D22" i="24"/>
  <c r="D13" i="24"/>
  <c r="C4" i="24"/>
  <c r="B3" i="24"/>
  <c r="C2" i="24"/>
  <c r="B8" i="23"/>
  <c r="D22" i="23"/>
  <c r="D13" i="23"/>
  <c r="C4" i="23"/>
  <c r="B3" i="23"/>
  <c r="C2" i="23"/>
  <c r="B8" i="22"/>
  <c r="D22" i="22"/>
  <c r="D13" i="22"/>
  <c r="C4" i="22"/>
  <c r="B3" i="22"/>
  <c r="C2" i="22"/>
  <c r="B8" i="21"/>
  <c r="D22" i="21"/>
  <c r="D13" i="21"/>
  <c r="C4" i="21"/>
  <c r="B3" i="21"/>
  <c r="C2" i="21"/>
  <c r="B8" i="20"/>
  <c r="D22" i="20"/>
  <c r="D13" i="20"/>
  <c r="C4" i="20"/>
  <c r="B3" i="20"/>
  <c r="C2" i="20"/>
  <c r="B8" i="19"/>
  <c r="D22" i="19"/>
  <c r="D13" i="19"/>
  <c r="C4" i="19"/>
  <c r="B3" i="19"/>
  <c r="C2" i="19"/>
  <c r="B8" i="18"/>
  <c r="D22" i="18"/>
  <c r="D13" i="18"/>
  <c r="C4" i="18"/>
  <c r="B3" i="18"/>
  <c r="C2" i="18"/>
  <c r="B8" i="17"/>
  <c r="D22" i="17"/>
  <c r="D13" i="17"/>
  <c r="C4" i="17"/>
  <c r="B3" i="17"/>
  <c r="C2" i="17"/>
  <c r="B8" i="16"/>
  <c r="D22" i="16"/>
  <c r="D13" i="16"/>
  <c r="C4" i="16"/>
  <c r="B3" i="16"/>
  <c r="C2" i="16"/>
  <c r="B8" i="15"/>
  <c r="D22" i="15"/>
  <c r="D13" i="15"/>
  <c r="C4" i="15"/>
  <c r="B3" i="15"/>
  <c r="C2" i="15"/>
  <c r="B8" i="14"/>
  <c r="D22" i="14"/>
  <c r="D13" i="14"/>
  <c r="C4" i="14"/>
  <c r="B3" i="14"/>
  <c r="C2" i="14"/>
  <c r="B8" i="12"/>
  <c r="D22" i="12"/>
  <c r="D13" i="12"/>
  <c r="C4" i="12"/>
  <c r="B3" i="12"/>
  <c r="C2" i="12"/>
  <c r="B8" i="11"/>
  <c r="D22" i="11"/>
  <c r="D13" i="11"/>
  <c r="C4" i="11"/>
  <c r="B3" i="11"/>
  <c r="C2" i="11"/>
  <c r="B8" i="10"/>
  <c r="D22" i="10"/>
  <c r="D13" i="10"/>
  <c r="C4" i="10"/>
  <c r="B3" i="10"/>
  <c r="C2" i="10"/>
  <c r="A36" i="9" l="1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A5" i="9"/>
  <c r="R5" i="3"/>
  <c r="F37" i="3"/>
  <c r="Y6" i="5" l="1"/>
  <c r="Y7" i="5"/>
  <c r="Y8" i="5"/>
  <c r="Y9" i="5"/>
  <c r="Y10" i="5"/>
  <c r="Y11" i="5"/>
  <c r="Y12" i="5"/>
  <c r="Y13" i="5"/>
  <c r="Y14" i="5"/>
  <c r="Y15" i="5"/>
  <c r="Y16" i="5"/>
  <c r="Y17" i="5"/>
  <c r="Y18" i="5"/>
  <c r="Y19" i="5"/>
  <c r="Y20" i="5"/>
  <c r="Y21" i="5"/>
  <c r="Y22" i="5"/>
  <c r="Y23" i="5"/>
  <c r="Y24" i="5"/>
  <c r="Y25" i="5"/>
  <c r="Y26" i="5"/>
  <c r="Y27" i="5"/>
  <c r="Y28" i="5"/>
  <c r="Y29" i="5"/>
  <c r="Y30" i="5"/>
  <c r="Y31" i="5"/>
  <c r="Y32" i="5"/>
  <c r="Y33" i="5"/>
  <c r="Y34" i="5"/>
  <c r="Y35" i="5"/>
  <c r="Y36" i="5"/>
  <c r="Y5" i="5"/>
  <c r="D14" i="6"/>
  <c r="D37" i="5"/>
  <c r="E37" i="5"/>
  <c r="F37" i="5"/>
  <c r="G37" i="5"/>
  <c r="H37" i="5"/>
  <c r="I37" i="5"/>
  <c r="J37" i="5"/>
  <c r="K37" i="5"/>
  <c r="L37" i="5"/>
  <c r="M37" i="5"/>
  <c r="N37" i="5"/>
  <c r="O37" i="5"/>
  <c r="P37" i="5"/>
  <c r="Q37" i="5"/>
  <c r="R37" i="5"/>
  <c r="S37" i="5"/>
  <c r="T37" i="5"/>
  <c r="U37" i="5"/>
  <c r="V37" i="5"/>
  <c r="W37" i="5"/>
  <c r="X37" i="5"/>
  <c r="C37" i="5"/>
  <c r="C37" i="3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5" i="5"/>
  <c r="A5" i="3"/>
  <c r="Z33" i="5" l="1"/>
  <c r="D23" i="38"/>
  <c r="D24" i="38" s="1"/>
  <c r="B26" i="38" s="1"/>
  <c r="Z21" i="5"/>
  <c r="D23" i="26"/>
  <c r="D24" i="26" s="1"/>
  <c r="B26" i="26" s="1"/>
  <c r="Z9" i="5"/>
  <c r="E9" i="9" s="1"/>
  <c r="D23" i="14"/>
  <c r="D24" i="14" s="1"/>
  <c r="B26" i="14" s="1"/>
  <c r="Z22" i="5"/>
  <c r="AA22" i="5" s="1"/>
  <c r="F22" i="9" s="1"/>
  <c r="D23" i="27"/>
  <c r="D24" i="27" s="1"/>
  <c r="B26" i="27" s="1"/>
  <c r="Z32" i="5"/>
  <c r="D23" i="37"/>
  <c r="D24" i="37" s="1"/>
  <c r="B26" i="37" s="1"/>
  <c r="Z8" i="5"/>
  <c r="AA8" i="5" s="1"/>
  <c r="F8" i="9" s="1"/>
  <c r="D23" i="12"/>
  <c r="D24" i="12" s="1"/>
  <c r="B26" i="12" s="1"/>
  <c r="Z31" i="5"/>
  <c r="D23" i="36"/>
  <c r="D24" i="36" s="1"/>
  <c r="B26" i="36" s="1"/>
  <c r="Z7" i="5"/>
  <c r="AA7" i="5" s="1"/>
  <c r="F7" i="9" s="1"/>
  <c r="D23" i="11"/>
  <c r="D24" i="11" s="1"/>
  <c r="B26" i="11" s="1"/>
  <c r="Z23" i="5"/>
  <c r="AA23" i="5" s="1"/>
  <c r="F23" i="9" s="1"/>
  <c r="D23" i="28"/>
  <c r="D24" i="28" s="1"/>
  <c r="B26" i="28" s="1"/>
  <c r="Z30" i="5"/>
  <c r="AA30" i="5" s="1"/>
  <c r="F30" i="9" s="1"/>
  <c r="D23" i="35"/>
  <c r="D24" i="35" s="1"/>
  <c r="B26" i="35" s="1"/>
  <c r="Z6" i="5"/>
  <c r="AA6" i="5" s="1"/>
  <c r="F6" i="9" s="1"/>
  <c r="D23" i="10"/>
  <c r="D24" i="10" s="1"/>
  <c r="B26" i="10" s="1"/>
  <c r="Z29" i="5"/>
  <c r="AA29" i="5" s="1"/>
  <c r="F29" i="9" s="1"/>
  <c r="D23" i="34"/>
  <c r="D24" i="34" s="1"/>
  <c r="B26" i="34" s="1"/>
  <c r="Z17" i="5"/>
  <c r="D23" i="22"/>
  <c r="D24" i="22" s="1"/>
  <c r="B26" i="22" s="1"/>
  <c r="Z34" i="5"/>
  <c r="AA34" i="5" s="1"/>
  <c r="F34" i="9" s="1"/>
  <c r="D23" i="39"/>
  <c r="D24" i="39" s="1"/>
  <c r="B26" i="39" s="1"/>
  <c r="Z28" i="5"/>
  <c r="AA28" i="5" s="1"/>
  <c r="F28" i="9" s="1"/>
  <c r="D23" i="33"/>
  <c r="D24" i="33" s="1"/>
  <c r="B26" i="33" s="1"/>
  <c r="Z27" i="5"/>
  <c r="AA27" i="5" s="1"/>
  <c r="F27" i="9" s="1"/>
  <c r="D23" i="32"/>
  <c r="D24" i="32" s="1"/>
  <c r="B26" i="32" s="1"/>
  <c r="Z26" i="5"/>
  <c r="AA26" i="5" s="1"/>
  <c r="F26" i="9" s="1"/>
  <c r="D23" i="31"/>
  <c r="D24" i="31" s="1"/>
  <c r="B26" i="31" s="1"/>
  <c r="Z25" i="5"/>
  <c r="E25" i="9" s="1"/>
  <c r="D23" i="30"/>
  <c r="D24" i="30" s="1"/>
  <c r="B26" i="30" s="1"/>
  <c r="Z35" i="5"/>
  <c r="E35" i="9" s="1"/>
  <c r="D23" i="40"/>
  <c r="D24" i="40" s="1"/>
  <c r="B26" i="40" s="1"/>
  <c r="Z36" i="5"/>
  <c r="AA36" i="5" s="1"/>
  <c r="F36" i="9" s="1"/>
  <c r="D23" i="41"/>
  <c r="D24" i="41" s="1"/>
  <c r="B26" i="41" s="1"/>
  <c r="Z24" i="5"/>
  <c r="AA24" i="5" s="1"/>
  <c r="F24" i="9" s="1"/>
  <c r="D23" i="29"/>
  <c r="D24" i="29" s="1"/>
  <c r="B26" i="29" s="1"/>
  <c r="Z20" i="5"/>
  <c r="AA20" i="5" s="1"/>
  <c r="D23" i="25"/>
  <c r="D24" i="25" s="1"/>
  <c r="B26" i="25" s="1"/>
  <c r="Z19" i="5"/>
  <c r="AA19" i="5" s="1"/>
  <c r="F19" i="9" s="1"/>
  <c r="D23" i="24"/>
  <c r="D24" i="24" s="1"/>
  <c r="B26" i="24" s="1"/>
  <c r="Z18" i="5"/>
  <c r="E18" i="9" s="1"/>
  <c r="D23" i="23"/>
  <c r="D24" i="23" s="1"/>
  <c r="B26" i="23" s="1"/>
  <c r="Z16" i="5"/>
  <c r="AA16" i="5" s="1"/>
  <c r="F16" i="9" s="1"/>
  <c r="D23" i="21"/>
  <c r="D24" i="21" s="1"/>
  <c r="B26" i="21" s="1"/>
  <c r="Z15" i="5"/>
  <c r="AA15" i="5" s="1"/>
  <c r="F15" i="9" s="1"/>
  <c r="D23" i="20"/>
  <c r="D24" i="20" s="1"/>
  <c r="B26" i="20" s="1"/>
  <c r="Z14" i="5"/>
  <c r="E14" i="9" s="1"/>
  <c r="D23" i="19"/>
  <c r="D24" i="19" s="1"/>
  <c r="B26" i="19" s="1"/>
  <c r="Z13" i="5"/>
  <c r="E13" i="9" s="1"/>
  <c r="D23" i="18"/>
  <c r="D24" i="18" s="1"/>
  <c r="B26" i="18" s="1"/>
  <c r="Z12" i="5"/>
  <c r="E12" i="9" s="1"/>
  <c r="D23" i="17"/>
  <c r="D24" i="17" s="1"/>
  <c r="B26" i="17" s="1"/>
  <c r="Z11" i="5"/>
  <c r="E11" i="9" s="1"/>
  <c r="D23" i="16"/>
  <c r="D24" i="16" s="1"/>
  <c r="Z10" i="5"/>
  <c r="AA10" i="5" s="1"/>
  <c r="F10" i="9" s="1"/>
  <c r="D23" i="15"/>
  <c r="D24" i="15" s="1"/>
  <c r="B26" i="15" s="1"/>
  <c r="AA33" i="5"/>
  <c r="F33" i="9" s="1"/>
  <c r="E33" i="9"/>
  <c r="AA21" i="5"/>
  <c r="F21" i="9" s="1"/>
  <c r="E21" i="9"/>
  <c r="E36" i="9"/>
  <c r="AA32" i="5"/>
  <c r="F32" i="9" s="1"/>
  <c r="E32" i="9"/>
  <c r="AA31" i="5"/>
  <c r="F31" i="9" s="1"/>
  <c r="E31" i="9"/>
  <c r="E28" i="9"/>
  <c r="E10" i="9"/>
  <c r="AA9" i="5"/>
  <c r="F9" i="9" s="1"/>
  <c r="AA17" i="5"/>
  <c r="F17" i="9" s="1"/>
  <c r="E17" i="9"/>
  <c r="D23" i="6"/>
  <c r="Z5" i="5"/>
  <c r="Y37" i="5"/>
  <c r="Y4" i="5"/>
  <c r="D22" i="6" s="1"/>
  <c r="AA14" i="5" l="1"/>
  <c r="F14" i="9" s="1"/>
  <c r="E24" i="9"/>
  <c r="E27" i="9"/>
  <c r="E16" i="9"/>
  <c r="AA35" i="5"/>
  <c r="F35" i="9" s="1"/>
  <c r="E34" i="9"/>
  <c r="E30" i="9"/>
  <c r="E26" i="9"/>
  <c r="E23" i="9"/>
  <c r="E22" i="9"/>
  <c r="AA18" i="5"/>
  <c r="F18" i="9" s="1"/>
  <c r="E7" i="9"/>
  <c r="E6" i="9"/>
  <c r="AA13" i="5"/>
  <c r="F13" i="9" s="1"/>
  <c r="AA11" i="5"/>
  <c r="F11" i="9" s="1"/>
  <c r="E8" i="9"/>
  <c r="E29" i="9"/>
  <c r="AA12" i="5"/>
  <c r="F12" i="9" s="1"/>
  <c r="AA25" i="5"/>
  <c r="F25" i="9" s="1"/>
  <c r="E19" i="9"/>
  <c r="AA5" i="5"/>
  <c r="F5" i="9" s="1"/>
  <c r="E5" i="9"/>
  <c r="E15" i="9"/>
  <c r="F20" i="9"/>
  <c r="C22" i="8"/>
  <c r="D22" i="8" s="1"/>
  <c r="E20" i="9"/>
  <c r="Z37" i="5"/>
  <c r="B26" i="16"/>
  <c r="D37" i="3"/>
  <c r="E37" i="3"/>
  <c r="G37" i="3"/>
  <c r="H37" i="3"/>
  <c r="I37" i="3"/>
  <c r="J37" i="3"/>
  <c r="K37" i="3"/>
  <c r="L37" i="3"/>
  <c r="M37" i="3"/>
  <c r="N37" i="3"/>
  <c r="O37" i="3"/>
  <c r="P37" i="3"/>
  <c r="Q37" i="3"/>
  <c r="C21" i="8" l="1"/>
  <c r="D21" i="8" s="1"/>
  <c r="C20" i="8"/>
  <c r="D20" i="8" s="1"/>
  <c r="E37" i="9"/>
  <c r="C19" i="8" s="1"/>
  <c r="AA37" i="5"/>
  <c r="B8" i="6"/>
  <c r="R6" i="3"/>
  <c r="D14" i="10" s="1"/>
  <c r="D15" i="10" s="1"/>
  <c r="R7" i="3"/>
  <c r="D14" i="11" s="1"/>
  <c r="D15" i="11" s="1"/>
  <c r="R8" i="3"/>
  <c r="D14" i="12" s="1"/>
  <c r="D15" i="12" s="1"/>
  <c r="R9" i="3"/>
  <c r="D14" i="14" s="1"/>
  <c r="D15" i="14" s="1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C2" i="6"/>
  <c r="B3" i="6"/>
  <c r="C4" i="6"/>
  <c r="S27" i="3" l="1"/>
  <c r="D14" i="32"/>
  <c r="D15" i="32" s="1"/>
  <c r="S26" i="3"/>
  <c r="D14" i="31"/>
  <c r="D15" i="31" s="1"/>
  <c r="S25" i="3"/>
  <c r="D14" i="30"/>
  <c r="D15" i="30" s="1"/>
  <c r="S36" i="3"/>
  <c r="T36" i="3" s="1"/>
  <c r="D36" i="9" s="1"/>
  <c r="D14" i="41"/>
  <c r="D15" i="41" s="1"/>
  <c r="S24" i="3"/>
  <c r="C24" i="9" s="1"/>
  <c r="I24" i="9" s="1"/>
  <c r="D14" i="29"/>
  <c r="D15" i="29" s="1"/>
  <c r="S28" i="3"/>
  <c r="T28" i="3" s="1"/>
  <c r="D28" i="9" s="1"/>
  <c r="D14" i="33"/>
  <c r="D15" i="33" s="1"/>
  <c r="S35" i="3"/>
  <c r="D14" i="40"/>
  <c r="D15" i="40" s="1"/>
  <c r="S23" i="3"/>
  <c r="T23" i="3" s="1"/>
  <c r="D23" i="9" s="1"/>
  <c r="D14" i="28"/>
  <c r="D15" i="28" s="1"/>
  <c r="S34" i="3"/>
  <c r="T34" i="3" s="1"/>
  <c r="D34" i="9" s="1"/>
  <c r="D14" i="39"/>
  <c r="D15" i="39" s="1"/>
  <c r="S22" i="3"/>
  <c r="T22" i="3" s="1"/>
  <c r="D22" i="9" s="1"/>
  <c r="D14" i="27"/>
  <c r="D15" i="27" s="1"/>
  <c r="S33" i="3"/>
  <c r="T33" i="3" s="1"/>
  <c r="D33" i="9" s="1"/>
  <c r="D14" i="38"/>
  <c r="D15" i="38" s="1"/>
  <c r="S21" i="3"/>
  <c r="C21" i="9" s="1"/>
  <c r="I21" i="9" s="1"/>
  <c r="D14" i="26"/>
  <c r="D15" i="26" s="1"/>
  <c r="B17" i="14"/>
  <c r="H35" i="14" s="1"/>
  <c r="H33" i="14"/>
  <c r="S32" i="3"/>
  <c r="T32" i="3" s="1"/>
  <c r="D32" i="9" s="1"/>
  <c r="D14" i="37"/>
  <c r="D15" i="37" s="1"/>
  <c r="B17" i="12"/>
  <c r="H35" i="12" s="1"/>
  <c r="H33" i="12"/>
  <c r="S31" i="3"/>
  <c r="T31" i="3" s="1"/>
  <c r="D31" i="9" s="1"/>
  <c r="D14" i="36"/>
  <c r="D15" i="36" s="1"/>
  <c r="H33" i="11"/>
  <c r="B17" i="11"/>
  <c r="H35" i="11" s="1"/>
  <c r="S30" i="3"/>
  <c r="C30" i="9" s="1"/>
  <c r="I30" i="9" s="1"/>
  <c r="D14" i="35"/>
  <c r="D15" i="35" s="1"/>
  <c r="H33" i="10"/>
  <c r="B17" i="10"/>
  <c r="H35" i="10" s="1"/>
  <c r="S29" i="3"/>
  <c r="T29" i="3" s="1"/>
  <c r="D29" i="9" s="1"/>
  <c r="D14" i="34"/>
  <c r="D15" i="34" s="1"/>
  <c r="S17" i="3"/>
  <c r="T17" i="3" s="1"/>
  <c r="D17" i="9" s="1"/>
  <c r="D14" i="22"/>
  <c r="D15" i="22" s="1"/>
  <c r="S20" i="3"/>
  <c r="C20" i="9" s="1"/>
  <c r="I20" i="9" s="1"/>
  <c r="D14" i="25"/>
  <c r="D15" i="25" s="1"/>
  <c r="S19" i="3"/>
  <c r="T19" i="3" s="1"/>
  <c r="D19" i="9" s="1"/>
  <c r="D14" i="24"/>
  <c r="D15" i="24" s="1"/>
  <c r="S18" i="3"/>
  <c r="T18" i="3" s="1"/>
  <c r="D18" i="9" s="1"/>
  <c r="D14" i="23"/>
  <c r="D15" i="23" s="1"/>
  <c r="S16" i="3"/>
  <c r="T16" i="3" s="1"/>
  <c r="D16" i="9" s="1"/>
  <c r="D14" i="21"/>
  <c r="D15" i="21" s="1"/>
  <c r="S15" i="3"/>
  <c r="T15" i="3" s="1"/>
  <c r="D15" i="9" s="1"/>
  <c r="D14" i="20"/>
  <c r="D15" i="20" s="1"/>
  <c r="S14" i="3"/>
  <c r="T14" i="3" s="1"/>
  <c r="D14" i="9" s="1"/>
  <c r="D14" i="19"/>
  <c r="D15" i="19" s="1"/>
  <c r="S13" i="3"/>
  <c r="C13" i="9" s="1"/>
  <c r="I13" i="9" s="1"/>
  <c r="D14" i="18"/>
  <c r="D15" i="18" s="1"/>
  <c r="S12" i="3"/>
  <c r="C12" i="9" s="1"/>
  <c r="I12" i="9" s="1"/>
  <c r="D14" i="17"/>
  <c r="D15" i="17" s="1"/>
  <c r="S11" i="3"/>
  <c r="C11" i="9" s="1"/>
  <c r="I11" i="9" s="1"/>
  <c r="D14" i="16"/>
  <c r="D15" i="16" s="1"/>
  <c r="S10" i="3"/>
  <c r="C10" i="9" s="1"/>
  <c r="I10" i="9" s="1"/>
  <c r="D14" i="15"/>
  <c r="D15" i="15" s="1"/>
  <c r="T27" i="3"/>
  <c r="D27" i="9" s="1"/>
  <c r="C27" i="9"/>
  <c r="I27" i="9" s="1"/>
  <c r="T26" i="3"/>
  <c r="D26" i="9" s="1"/>
  <c r="C26" i="9"/>
  <c r="I26" i="9" s="1"/>
  <c r="T25" i="3"/>
  <c r="D25" i="9" s="1"/>
  <c r="C25" i="9"/>
  <c r="I25" i="9" s="1"/>
  <c r="T35" i="3"/>
  <c r="D35" i="9" s="1"/>
  <c r="C35" i="9"/>
  <c r="I35" i="9" s="1"/>
  <c r="C23" i="9"/>
  <c r="I23" i="9" s="1"/>
  <c r="D24" i="6"/>
  <c r="B26" i="6" s="1"/>
  <c r="R37" i="3"/>
  <c r="R4" i="3"/>
  <c r="S7" i="3" s="1"/>
  <c r="B31" i="10" l="1"/>
  <c r="T13" i="3"/>
  <c r="D13" i="9" s="1"/>
  <c r="G13" i="9" s="1"/>
  <c r="C36" i="9"/>
  <c r="I36" i="9" s="1"/>
  <c r="C34" i="9"/>
  <c r="I34" i="9" s="1"/>
  <c r="C32" i="9"/>
  <c r="I32" i="9" s="1"/>
  <c r="C33" i="9"/>
  <c r="I33" i="9" s="1"/>
  <c r="T30" i="3"/>
  <c r="D30" i="9" s="1"/>
  <c r="G30" i="9" s="1"/>
  <c r="C31" i="9"/>
  <c r="I31" i="9" s="1"/>
  <c r="G31" i="9" s="1"/>
  <c r="C29" i="9"/>
  <c r="I29" i="9" s="1"/>
  <c r="C28" i="9"/>
  <c r="I28" i="9" s="1"/>
  <c r="G28" i="9" s="1"/>
  <c r="T24" i="3"/>
  <c r="D24" i="9" s="1"/>
  <c r="G24" i="9" s="1"/>
  <c r="C22" i="9"/>
  <c r="I22" i="9" s="1"/>
  <c r="G22" i="9" s="1"/>
  <c r="T21" i="3"/>
  <c r="D21" i="9" s="1"/>
  <c r="G21" i="9" s="1"/>
  <c r="T20" i="3"/>
  <c r="D20" i="9" s="1"/>
  <c r="G20" i="9" s="1"/>
  <c r="C19" i="9"/>
  <c r="I19" i="9" s="1"/>
  <c r="C17" i="9"/>
  <c r="I17" i="9" s="1"/>
  <c r="G17" i="9" s="1"/>
  <c r="C15" i="9"/>
  <c r="I15" i="9" s="1"/>
  <c r="G15" i="9" s="1"/>
  <c r="T12" i="3"/>
  <c r="D12" i="9" s="1"/>
  <c r="G12" i="9" s="1"/>
  <c r="T11" i="3"/>
  <c r="D11" i="9" s="1"/>
  <c r="G11" i="9" s="1"/>
  <c r="T10" i="3"/>
  <c r="D10" i="9" s="1"/>
  <c r="G10" i="9" s="1"/>
  <c r="C18" i="9"/>
  <c r="I18" i="9" s="1"/>
  <c r="C16" i="9"/>
  <c r="I16" i="9" s="1"/>
  <c r="G16" i="9" s="1"/>
  <c r="B31" i="14"/>
  <c r="H33" i="35"/>
  <c r="B17" i="35"/>
  <c r="H35" i="35" s="1"/>
  <c r="H33" i="26"/>
  <c r="B17" i="26"/>
  <c r="H35" i="26" s="1"/>
  <c r="H33" i="33"/>
  <c r="B17" i="33"/>
  <c r="H35" i="33" s="1"/>
  <c r="H33" i="38"/>
  <c r="B17" i="38"/>
  <c r="H35" i="38" s="1"/>
  <c r="H33" i="29"/>
  <c r="B17" i="29"/>
  <c r="H35" i="29" s="1"/>
  <c r="B31" i="11"/>
  <c r="B17" i="36"/>
  <c r="H35" i="36" s="1"/>
  <c r="H33" i="36"/>
  <c r="H33" i="27"/>
  <c r="B17" i="27"/>
  <c r="H35" i="27" s="1"/>
  <c r="H33" i="41"/>
  <c r="B17" i="41"/>
  <c r="H35" i="41" s="1"/>
  <c r="H33" i="22"/>
  <c r="B17" i="22"/>
  <c r="H35" i="22" s="1"/>
  <c r="B31" i="12"/>
  <c r="H33" i="39"/>
  <c r="B17" i="39"/>
  <c r="H35" i="39" s="1"/>
  <c r="H33" i="30"/>
  <c r="B17" i="30"/>
  <c r="H35" i="30" s="1"/>
  <c r="B31" i="30" s="1"/>
  <c r="H33" i="34"/>
  <c r="B17" i="34"/>
  <c r="H35" i="34" s="1"/>
  <c r="H33" i="37"/>
  <c r="B17" i="37"/>
  <c r="H35" i="37" s="1"/>
  <c r="H33" i="28"/>
  <c r="B17" i="28"/>
  <c r="H35" i="28" s="1"/>
  <c r="H33" i="31"/>
  <c r="B17" i="31"/>
  <c r="H35" i="31" s="1"/>
  <c r="H33" i="40"/>
  <c r="B17" i="40"/>
  <c r="H35" i="40" s="1"/>
  <c r="H33" i="32"/>
  <c r="B17" i="32"/>
  <c r="H35" i="32" s="1"/>
  <c r="C14" i="9"/>
  <c r="I14" i="9" s="1"/>
  <c r="G14" i="9" s="1"/>
  <c r="H33" i="25"/>
  <c r="B17" i="25"/>
  <c r="H35" i="25" s="1"/>
  <c r="H33" i="24"/>
  <c r="B17" i="24"/>
  <c r="H35" i="24" s="1"/>
  <c r="H33" i="23"/>
  <c r="B17" i="23"/>
  <c r="H35" i="23" s="1"/>
  <c r="H33" i="21"/>
  <c r="B17" i="21"/>
  <c r="H35" i="21" s="1"/>
  <c r="H33" i="20"/>
  <c r="B17" i="20"/>
  <c r="H35" i="20" s="1"/>
  <c r="H33" i="19"/>
  <c r="B17" i="19"/>
  <c r="H35" i="19" s="1"/>
  <c r="H33" i="18"/>
  <c r="B17" i="18"/>
  <c r="H35" i="18" s="1"/>
  <c r="H33" i="17"/>
  <c r="B17" i="17"/>
  <c r="H35" i="17" s="1"/>
  <c r="B17" i="16"/>
  <c r="H35" i="16" s="1"/>
  <c r="H33" i="16"/>
  <c r="B17" i="15"/>
  <c r="H35" i="15" s="1"/>
  <c r="H33" i="15"/>
  <c r="G29" i="9"/>
  <c r="G23" i="9"/>
  <c r="G18" i="9"/>
  <c r="G32" i="9"/>
  <c r="G35" i="9"/>
  <c r="G26" i="9"/>
  <c r="G36" i="9"/>
  <c r="G33" i="9"/>
  <c r="G27" i="9"/>
  <c r="G19" i="9"/>
  <c r="G34" i="9"/>
  <c r="G25" i="9"/>
  <c r="T7" i="3"/>
  <c r="C7" i="9"/>
  <c r="D13" i="6"/>
  <c r="S5" i="3"/>
  <c r="S9" i="3"/>
  <c r="S8" i="3"/>
  <c r="S6" i="3"/>
  <c r="D15" i="6"/>
  <c r="B31" i="29" l="1"/>
  <c r="B31" i="28"/>
  <c r="B31" i="24"/>
  <c r="B31" i="27"/>
  <c r="B31" i="32"/>
  <c r="B31" i="40"/>
  <c r="B31" i="39"/>
  <c r="B31" i="31"/>
  <c r="B31" i="38"/>
  <c r="B31" i="22"/>
  <c r="B31" i="33"/>
  <c r="B31" i="41"/>
  <c r="B31" i="37"/>
  <c r="B31" i="26"/>
  <c r="B31" i="34"/>
  <c r="B31" i="36"/>
  <c r="B31" i="35"/>
  <c r="B31" i="25"/>
  <c r="B31" i="23"/>
  <c r="B31" i="21"/>
  <c r="B31" i="20"/>
  <c r="B31" i="19"/>
  <c r="B31" i="18"/>
  <c r="B31" i="17"/>
  <c r="B31" i="16"/>
  <c r="B31" i="15"/>
  <c r="T9" i="3"/>
  <c r="D9" i="9" s="1"/>
  <c r="C9" i="9"/>
  <c r="I9" i="9" s="1"/>
  <c r="T8" i="3"/>
  <c r="D8" i="9" s="1"/>
  <c r="C8" i="9"/>
  <c r="I8" i="9" s="1"/>
  <c r="T6" i="3"/>
  <c r="D6" i="9" s="1"/>
  <c r="C6" i="9"/>
  <c r="I6" i="9" s="1"/>
  <c r="S37" i="3"/>
  <c r="I7" i="9"/>
  <c r="C12" i="8"/>
  <c r="D12" i="8" s="1"/>
  <c r="D7" i="9"/>
  <c r="T5" i="3"/>
  <c r="D5" i="9" s="1"/>
  <c r="C5" i="9"/>
  <c r="I5" i="9" s="1"/>
  <c r="H33" i="6"/>
  <c r="B17" i="6"/>
  <c r="H35" i="6" s="1"/>
  <c r="G9" i="9" l="1"/>
  <c r="G8" i="9"/>
  <c r="G6" i="9"/>
  <c r="B31" i="6"/>
  <c r="G5" i="9"/>
  <c r="C37" i="9"/>
  <c r="C11" i="8" s="1"/>
  <c r="C27" i="8" s="1"/>
  <c r="G7" i="9"/>
  <c r="C14" i="8"/>
  <c r="D14" i="8" s="1"/>
  <c r="C13" i="8"/>
  <c r="D13" i="8" s="1"/>
  <c r="C30" i="8" l="1"/>
  <c r="D30" i="8" s="1"/>
  <c r="C29" i="8"/>
  <c r="D29" i="8" s="1"/>
  <c r="C28" i="8"/>
  <c r="D28" i="8" s="1"/>
</calcChain>
</file>

<file path=xl/comments1.xml><?xml version="1.0" encoding="utf-8"?>
<comments xmlns="http://schemas.openxmlformats.org/spreadsheetml/2006/main">
  <authors>
    <author>Zimmermann, Jan-Henning (IBBW Stuttgart)</author>
  </authors>
  <commentList>
    <comment ref="C8" authorId="0" shapeId="0">
      <text>
        <r>
          <rPr>
            <sz val="11"/>
            <color indexed="81"/>
            <rFont val="Segoe UI"/>
            <family val="2"/>
          </rPr>
          <t>Nach dem Haupt- und Nachtermin sind in der Liste nur diejenigen SuS aufzuführen, die sowohl an Deutsch als auch an Mathematik teilgenommen haben (siehe 1.5.3).</t>
        </r>
      </text>
    </comment>
  </commentList>
</comments>
</file>

<file path=xl/sharedStrings.xml><?xml version="1.0" encoding="utf-8"?>
<sst xmlns="http://schemas.openxmlformats.org/spreadsheetml/2006/main" count="524" uniqueCount="88">
  <si>
    <t>Aufgabe</t>
  </si>
  <si>
    <t>Klasse (⌀)</t>
  </si>
  <si>
    <t>max. Punkte</t>
  </si>
  <si>
    <t>Globales Textverständnis</t>
  </si>
  <si>
    <t>10a</t>
  </si>
  <si>
    <t>10b</t>
  </si>
  <si>
    <t>Merkmale für Nomen</t>
  </si>
  <si>
    <t>10c</t>
  </si>
  <si>
    <t>4a</t>
  </si>
  <si>
    <t>Gesamtpunktzahl</t>
  </si>
  <si>
    <t>Klasse</t>
  </si>
  <si>
    <t>Klassenlehrkraft</t>
  </si>
  <si>
    <t>Name der Schule</t>
  </si>
  <si>
    <t>Namen der SuS</t>
  </si>
  <si>
    <t>Schülernummer</t>
  </si>
  <si>
    <t>Schuljahr</t>
  </si>
  <si>
    <t>Name des Kindes</t>
  </si>
  <si>
    <t>2024/2025</t>
  </si>
  <si>
    <t>Kompass 4 - Ergebnisblatt</t>
  </si>
  <si>
    <t>Mögliche Gesamtpunktzahl</t>
  </si>
  <si>
    <t>Erreichte Punktzahl</t>
  </si>
  <si>
    <t>Prozentwert</t>
  </si>
  <si>
    <t>Ergebnis in Deutsch:</t>
  </si>
  <si>
    <t>Ergebnis in Mathematik:</t>
  </si>
  <si>
    <t>Gesamtergebnis Kompass 4:</t>
  </si>
  <si>
    <t>Schuljahr:</t>
  </si>
  <si>
    <t>Lehrkraft:</t>
  </si>
  <si>
    <t>2a</t>
  </si>
  <si>
    <t>2b</t>
  </si>
  <si>
    <t>6a</t>
  </si>
  <si>
    <t>6b</t>
  </si>
  <si>
    <t>8a</t>
  </si>
  <si>
    <t>8b</t>
  </si>
  <si>
    <t>9a</t>
  </si>
  <si>
    <t>9b</t>
  </si>
  <si>
    <t>12a</t>
  </si>
  <si>
    <t>12b</t>
  </si>
  <si>
    <t>13a</t>
  </si>
  <si>
    <t>13b</t>
  </si>
  <si>
    <t>14a</t>
  </si>
  <si>
    <t>14b</t>
  </si>
  <si>
    <t>Zahlenstrahl</t>
  </si>
  <si>
    <t>Stellenwert</t>
  </si>
  <si>
    <t>Zahlbeziehung</t>
  </si>
  <si>
    <t>Operationsverständnis</t>
  </si>
  <si>
    <t>Fachbegriffe</t>
  </si>
  <si>
    <t>schriftliche Subtraktion</t>
  </si>
  <si>
    <t>flexibles Rechnen</t>
  </si>
  <si>
    <t>Zahlenfolge</t>
  </si>
  <si>
    <t>arithmetische Muster</t>
  </si>
  <si>
    <t>Bauplan</t>
  </si>
  <si>
    <t>Würfelgebäude</t>
  </si>
  <si>
    <t>Würfelnetz</t>
  </si>
  <si>
    <t>Achsensymmetrie</t>
  </si>
  <si>
    <t>Daten entnehmen</t>
  </si>
  <si>
    <t>Kombinatorik</t>
  </si>
  <si>
    <t>Zahlenrätsel</t>
  </si>
  <si>
    <r>
      <t>Klasse (</t>
    </r>
    <r>
      <rPr>
        <sz val="12"/>
        <color rgb="FF000000"/>
        <rFont val="Arial"/>
        <family val="2"/>
        <charset val="1"/>
      </rPr>
      <t>ꝋ</t>
    </r>
    <r>
      <rPr>
        <sz val="12"/>
        <color theme="1"/>
        <rFont val="Calibri"/>
        <family val="2"/>
        <scheme val="minor"/>
      </rPr>
      <t>)</t>
    </r>
  </si>
  <si>
    <t>Mathematik</t>
  </si>
  <si>
    <t>Deutsch</t>
  </si>
  <si>
    <t>4b</t>
  </si>
  <si>
    <t>Niveau</t>
  </si>
  <si>
    <t>Die Schülerin / der Schüler hat Kompass 4 auf dem an der Haupt-, Werkreal-, Real- oder Gemeinschaftsschule zum Hauptschulabschluss führenden grundlegenden Niveau (Niveau G) abgeschlossen.</t>
  </si>
  <si>
    <t>Die Schülerin / der Schüler hat Kompass 4 auf dem an der Real- oder Gemeinschaftsschule zum Realschulabschluss führenden mittleren Niveau (Niveau M) abgeschlossen.</t>
  </si>
  <si>
    <t>Die Schülerin / der Schüler hat Kompass 4 auf dem an dem Gymnasium oder der Gemeinschaftsschule zur Hochschulreife führenden erweiterten Niveau (Niveau E) abgeschlossen.</t>
  </si>
  <si>
    <t>Prozentwert Deutsch</t>
  </si>
  <si>
    <t>Niveau Deutsch</t>
  </si>
  <si>
    <t>Prozentwert Mathematik</t>
  </si>
  <si>
    <t>Niveau Mathemeatik</t>
  </si>
  <si>
    <t>Gesamtübersicht</t>
  </si>
  <si>
    <t>Gesamtergebnis Kompass 4</t>
  </si>
  <si>
    <t>Dienststellen-Nr.</t>
  </si>
  <si>
    <t>Anzahl der teilnehmenden SuS</t>
  </si>
  <si>
    <t>Textspezifische Merkmale erfassen</t>
  </si>
  <si>
    <t>Diagramm</t>
  </si>
  <si>
    <t>Anzahl der SuS auf Niveau G:</t>
  </si>
  <si>
    <t>Anzahl der SuS auf Niveau M:</t>
  </si>
  <si>
    <t>Anzahl der SuS auf Niveau E:</t>
  </si>
  <si>
    <t>Lokales Textverständnis</t>
  </si>
  <si>
    <t>Sachaufgaben lösen</t>
  </si>
  <si>
    <t>Klassendurchschnitt (Prozentwert):</t>
  </si>
  <si>
    <t>Regelgeleitete Schreibungen und Merkschreibungen</t>
  </si>
  <si>
    <t>Groß- und Kleinschreibung</t>
  </si>
  <si>
    <t>Wort und Wortarten: Wortfamilie</t>
  </si>
  <si>
    <t>Satz und Satzglieder</t>
  </si>
  <si>
    <t>Wort und Wortarten: Zeitformen</t>
  </si>
  <si>
    <t>Wort und Wortarten: Zeit- und Personalformen</t>
  </si>
  <si>
    <t>Gesamtergebnisse Kompass 4: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</si>
</sst>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#,##0.0_ ;\-#,##0.0\ "/>
    <numFmt numFmtId="166" formatCode="0.0%"/>
  </numFmts>
  <fonts count="22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Calibri"/>
      <family val="2"/>
      <charset val="1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26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000000"/>
      <name val="Arial"/>
      <family val="2"/>
      <charset val="1"/>
    </font>
    <font>
      <b/>
      <sz val="12"/>
      <color rgb="FF000000"/>
      <name val="Calibri"/>
      <family val="2"/>
    </font>
    <font>
      <b/>
      <sz val="12"/>
      <color theme="1"/>
      <name val="Calibri"/>
      <family val="2"/>
    </font>
    <font>
      <b/>
      <sz val="48"/>
      <color theme="1"/>
      <name val="DR Buch"/>
      <family val="3"/>
    </font>
    <font>
      <sz val="20"/>
      <color theme="1"/>
      <name val="DR Buch"/>
      <family val="3"/>
    </font>
    <font>
      <sz val="12"/>
      <color theme="1"/>
      <name val="Calibri"/>
      <family val="2"/>
    </font>
    <font>
      <sz val="14"/>
      <color theme="1"/>
      <name val="Calibri"/>
      <family val="2"/>
    </font>
    <font>
      <sz val="14"/>
      <color theme="1"/>
      <name val="Calibri"/>
      <family val="2"/>
      <scheme val="minor"/>
    </font>
    <font>
      <sz val="11"/>
      <color indexed="81"/>
      <name val="Segoe UI"/>
      <family val="2"/>
    </font>
  </fonts>
  <fills count="1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9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A7D6F3"/>
      </patternFill>
    </fill>
    <fill>
      <patternFill patternType="solid">
        <fgColor theme="0"/>
        <bgColor rgb="FF666699"/>
      </patternFill>
    </fill>
    <fill>
      <patternFill patternType="solid">
        <fgColor theme="0"/>
        <bgColor rgb="FF6DFF6D"/>
      </patternFill>
    </fill>
    <fill>
      <patternFill patternType="solid">
        <fgColor theme="0"/>
        <bgColor rgb="FF26F01C"/>
      </patternFill>
    </fill>
    <fill>
      <patternFill patternType="solid">
        <fgColor theme="0"/>
        <bgColor rgb="FF66FF33"/>
      </patternFill>
    </fill>
    <fill>
      <patternFill patternType="solid">
        <fgColor rgb="FFFFFF9B"/>
        <bgColor rgb="FFA7D6F3"/>
      </patternFill>
    </fill>
    <fill>
      <patternFill patternType="solid">
        <fgColor rgb="FFFFFF9B"/>
        <bgColor rgb="FF666699"/>
      </patternFill>
    </fill>
    <fill>
      <patternFill patternType="solid">
        <fgColor rgb="FFFFFF9B"/>
        <bgColor rgb="FF6DFF6D"/>
      </patternFill>
    </fill>
    <fill>
      <patternFill patternType="solid">
        <fgColor rgb="FFFFFF9B"/>
        <bgColor rgb="FF26F01C"/>
      </patternFill>
    </fill>
    <fill>
      <patternFill patternType="solid">
        <fgColor rgb="FFFFFF9B"/>
        <bgColor rgb="FF66FF33"/>
      </patternFill>
    </fill>
    <fill>
      <patternFill patternType="solid">
        <fgColor theme="0"/>
        <bgColor rgb="FFFFFFCC"/>
      </patternFill>
    </fill>
  </fills>
  <borders count="8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double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theme="1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 style="double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10" applyNumberFormat="0" applyAlignment="0" applyProtection="0"/>
  </cellStyleXfs>
  <cellXfs count="298">
    <xf numFmtId="0" fontId="0" fillId="0" borderId="0" xfId="0"/>
    <xf numFmtId="0" fontId="2" fillId="0" borderId="0" xfId="0" applyFont="1"/>
    <xf numFmtId="0" fontId="2" fillId="4" borderId="18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Protection="1">
      <protection locked="0"/>
    </xf>
    <xf numFmtId="0" fontId="6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2" fillId="0" borderId="13" xfId="0" applyFont="1" applyFill="1" applyBorder="1" applyAlignment="1">
      <alignment horizontal="center" vertical="center" textRotation="90"/>
    </xf>
    <xf numFmtId="0" fontId="2" fillId="0" borderId="8" xfId="0" applyFont="1" applyFill="1" applyBorder="1" applyAlignment="1">
      <alignment horizontal="center" vertical="center" textRotation="90"/>
    </xf>
    <xf numFmtId="0" fontId="2" fillId="0" borderId="8" xfId="0" applyFont="1" applyFill="1" applyBorder="1" applyAlignment="1">
      <alignment horizontal="center" vertical="center" textRotation="90" wrapText="1"/>
    </xf>
    <xf numFmtId="0" fontId="2" fillId="0" borderId="9" xfId="0" applyFont="1" applyFill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horizontal="center" vertical="center" textRotation="90" wrapText="1"/>
    </xf>
    <xf numFmtId="0" fontId="2" fillId="0" borderId="12" xfId="0" applyFont="1" applyFill="1" applyBorder="1" applyAlignment="1">
      <alignment horizontal="center" vertical="center" textRotation="90" wrapText="1"/>
    </xf>
    <xf numFmtId="164" fontId="3" fillId="0" borderId="15" xfId="0" applyNumberFormat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164" fontId="3" fillId="0" borderId="11" xfId="0" applyNumberFormat="1" applyFont="1" applyFill="1" applyBorder="1" applyAlignment="1">
      <alignment horizontal="center" vertical="center"/>
    </xf>
    <xf numFmtId="0" fontId="0" fillId="5" borderId="0" xfId="0" applyFill="1" applyProtection="1">
      <protection locked="0"/>
    </xf>
    <xf numFmtId="166" fontId="0" fillId="0" borderId="0" xfId="0" applyNumberFormat="1" applyProtection="1">
      <protection locked="0"/>
    </xf>
    <xf numFmtId="0" fontId="6" fillId="4" borderId="0" xfId="0" applyFont="1" applyFill="1" applyAlignment="1" applyProtection="1">
      <alignment vertical="center"/>
    </xf>
    <xf numFmtId="0" fontId="7" fillId="4" borderId="0" xfId="0" applyFont="1" applyFill="1" applyAlignment="1" applyProtection="1">
      <alignment vertical="center"/>
    </xf>
    <xf numFmtId="0" fontId="6" fillId="6" borderId="0" xfId="0" applyFont="1" applyFill="1" applyAlignment="1" applyProtection="1">
      <alignment vertical="center"/>
    </xf>
    <xf numFmtId="0" fontId="7" fillId="6" borderId="0" xfId="0" applyFont="1" applyFill="1" applyAlignment="1" applyProtection="1">
      <alignment vertical="center"/>
    </xf>
    <xf numFmtId="0" fontId="5" fillId="6" borderId="0" xfId="0" applyFont="1" applyFill="1" applyBorder="1" applyAlignment="1" applyProtection="1">
      <alignment vertical="center"/>
    </xf>
    <xf numFmtId="0" fontId="7" fillId="6" borderId="0" xfId="0" applyFont="1" applyFill="1" applyBorder="1" applyAlignment="1" applyProtection="1">
      <alignment vertical="center"/>
    </xf>
    <xf numFmtId="0" fontId="6" fillId="6" borderId="0" xfId="0" applyFont="1" applyFill="1" applyAlignment="1" applyProtection="1">
      <alignment horizontal="center" vertical="center"/>
    </xf>
    <xf numFmtId="164" fontId="2" fillId="3" borderId="11" xfId="0" applyNumberFormat="1" applyFont="1" applyFill="1" applyBorder="1" applyAlignment="1" applyProtection="1">
      <alignment horizontal="center"/>
      <protection locked="0"/>
    </xf>
    <xf numFmtId="164" fontId="2" fillId="3" borderId="26" xfId="0" applyNumberFormat="1" applyFont="1" applyFill="1" applyBorder="1" applyAlignment="1" applyProtection="1">
      <alignment horizontal="center"/>
      <protection locked="0"/>
    </xf>
    <xf numFmtId="165" fontId="2" fillId="3" borderId="2" xfId="0" applyNumberFormat="1" applyFont="1" applyFill="1" applyBorder="1" applyAlignment="1" applyProtection="1">
      <alignment horizontal="center"/>
      <protection locked="0"/>
    </xf>
    <xf numFmtId="164" fontId="2" fillId="3" borderId="2" xfId="0" applyNumberFormat="1" applyFont="1" applyFill="1" applyBorder="1" applyAlignment="1" applyProtection="1">
      <alignment horizontal="center"/>
      <protection locked="0"/>
    </xf>
    <xf numFmtId="164" fontId="3" fillId="4" borderId="13" xfId="0" applyNumberFormat="1" applyFont="1" applyFill="1" applyBorder="1" applyAlignment="1">
      <alignment horizontal="center"/>
    </xf>
    <xf numFmtId="164" fontId="3" fillId="0" borderId="38" xfId="0" applyNumberFormat="1" applyFont="1" applyFill="1" applyBorder="1" applyAlignment="1">
      <alignment horizontal="center" vertical="center"/>
    </xf>
    <xf numFmtId="164" fontId="3" fillId="4" borderId="37" xfId="0" applyNumberFormat="1" applyFont="1" applyFill="1" applyBorder="1" applyAlignment="1">
      <alignment horizontal="center"/>
    </xf>
    <xf numFmtId="164" fontId="2" fillId="4" borderId="6" xfId="0" applyNumberFormat="1" applyFont="1" applyFill="1" applyBorder="1" applyAlignment="1">
      <alignment horizontal="center"/>
    </xf>
    <xf numFmtId="164" fontId="2" fillId="3" borderId="40" xfId="0" applyNumberFormat="1" applyFont="1" applyFill="1" applyBorder="1" applyAlignment="1" applyProtection="1">
      <alignment horizontal="center"/>
      <protection locked="0"/>
    </xf>
    <xf numFmtId="164" fontId="2" fillId="3" borderId="41" xfId="0" applyNumberFormat="1" applyFont="1" applyFill="1" applyBorder="1" applyAlignment="1" applyProtection="1">
      <alignment horizontal="center"/>
      <protection locked="0"/>
    </xf>
    <xf numFmtId="0" fontId="5" fillId="4" borderId="0" xfId="0" applyFont="1" applyFill="1" applyAlignment="1" applyProtection="1">
      <alignment vertical="center"/>
    </xf>
    <xf numFmtId="0" fontId="0" fillId="0" borderId="0" xfId="0" applyAlignment="1" applyProtection="1"/>
    <xf numFmtId="0" fontId="10" fillId="0" borderId="0" xfId="0" applyFont="1" applyBorder="1" applyAlignment="1" applyProtection="1"/>
    <xf numFmtId="0" fontId="0" fillId="0" borderId="0" xfId="0" applyBorder="1"/>
    <xf numFmtId="0" fontId="7" fillId="0" borderId="11" xfId="0" applyFont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42" xfId="0" applyFont="1" applyBorder="1" applyAlignment="1" applyProtection="1">
      <alignment horizontal="center" vertical="center"/>
    </xf>
    <xf numFmtId="0" fontId="7" fillId="0" borderId="17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11" xfId="0" applyFont="1" applyBorder="1" applyAlignment="1" applyProtection="1">
      <alignment horizontal="center" vertical="center" wrapText="1"/>
    </xf>
    <xf numFmtId="0" fontId="7" fillId="0" borderId="38" xfId="0" applyFont="1" applyBorder="1" applyAlignment="1" applyProtection="1">
      <alignment horizontal="center" vertical="center"/>
    </xf>
    <xf numFmtId="0" fontId="7" fillId="0" borderId="39" xfId="0" applyFont="1" applyBorder="1" applyAlignment="1" applyProtection="1">
      <alignment horizontal="center" vertical="center"/>
    </xf>
    <xf numFmtId="0" fontId="7" fillId="8" borderId="39" xfId="0" applyFont="1" applyFill="1" applyBorder="1" applyAlignment="1" applyProtection="1">
      <alignment horizontal="center" vertical="center" textRotation="90" wrapText="1"/>
    </xf>
    <xf numFmtId="0" fontId="7" fillId="8" borderId="11" xfId="0" applyFont="1" applyFill="1" applyBorder="1" applyAlignment="1" applyProtection="1">
      <alignment horizontal="center" vertical="center" textRotation="90" wrapText="1"/>
    </xf>
    <xf numFmtId="0" fontId="12" fillId="8" borderId="1" xfId="0" applyFont="1" applyFill="1" applyBorder="1" applyAlignment="1" applyProtection="1">
      <alignment horizontal="center" vertical="center" textRotation="90" wrapText="1"/>
    </xf>
    <xf numFmtId="0" fontId="7" fillId="7" borderId="1" xfId="0" applyFont="1" applyFill="1" applyBorder="1" applyAlignment="1" applyProtection="1">
      <alignment horizontal="center" vertical="center" textRotation="90" wrapText="1"/>
    </xf>
    <xf numFmtId="0" fontId="7" fillId="9" borderId="1" xfId="0" applyFont="1" applyFill="1" applyBorder="1" applyAlignment="1" applyProtection="1">
      <alignment horizontal="center" vertical="center" textRotation="90" wrapText="1"/>
    </xf>
    <xf numFmtId="0" fontId="7" fillId="7" borderId="17" xfId="0" applyFont="1" applyFill="1" applyBorder="1" applyAlignment="1" applyProtection="1">
      <alignment horizontal="center" vertical="center" textRotation="90" wrapText="1"/>
    </xf>
    <xf numFmtId="0" fontId="7" fillId="10" borderId="1" xfId="0" applyFont="1" applyFill="1" applyBorder="1" applyAlignment="1" applyProtection="1">
      <alignment horizontal="center" vertical="center" textRotation="90" wrapText="1"/>
    </xf>
    <xf numFmtId="0" fontId="7" fillId="8" borderId="1" xfId="0" applyFont="1" applyFill="1" applyBorder="1" applyAlignment="1" applyProtection="1">
      <alignment horizontal="center" vertical="center" textRotation="90" wrapText="1"/>
    </xf>
    <xf numFmtId="0" fontId="7" fillId="8" borderId="17" xfId="0" applyFont="1" applyFill="1" applyBorder="1" applyAlignment="1" applyProtection="1">
      <alignment horizontal="center" vertical="center" textRotation="90" wrapText="1"/>
    </xf>
    <xf numFmtId="0" fontId="7" fillId="11" borderId="1" xfId="0" applyFont="1" applyFill="1" applyBorder="1" applyAlignment="1" applyProtection="1">
      <alignment horizontal="center" vertical="center" textRotation="90" wrapText="1"/>
    </xf>
    <xf numFmtId="0" fontId="7" fillId="8" borderId="18" xfId="0" applyFont="1" applyFill="1" applyBorder="1" applyAlignment="1" applyProtection="1">
      <alignment horizontal="center" vertical="center" textRotation="90" wrapText="1"/>
    </xf>
    <xf numFmtId="164" fontId="3" fillId="0" borderId="1" xfId="0" applyNumberFormat="1" applyFont="1" applyFill="1" applyBorder="1" applyAlignment="1">
      <alignment horizontal="center" vertical="center"/>
    </xf>
    <xf numFmtId="164" fontId="2" fillId="3" borderId="56" xfId="0" applyNumberFormat="1" applyFont="1" applyFill="1" applyBorder="1" applyAlignment="1" applyProtection="1">
      <alignment horizontal="center"/>
      <protection locked="0"/>
    </xf>
    <xf numFmtId="164" fontId="2" fillId="3" borderId="65" xfId="0" applyNumberFormat="1" applyFont="1" applyFill="1" applyBorder="1" applyAlignment="1" applyProtection="1">
      <alignment horizontal="center"/>
      <protection locked="0"/>
    </xf>
    <xf numFmtId="164" fontId="3" fillId="4" borderId="64" xfId="0" applyNumberFormat="1" applyFont="1" applyFill="1" applyBorder="1" applyAlignment="1">
      <alignment horizontal="center"/>
    </xf>
    <xf numFmtId="164" fontId="2" fillId="3" borderId="54" xfId="0" applyNumberFormat="1" applyFont="1" applyFill="1" applyBorder="1" applyAlignment="1" applyProtection="1">
      <alignment horizontal="center"/>
      <protection locked="0"/>
    </xf>
    <xf numFmtId="164" fontId="3" fillId="4" borderId="53" xfId="0" applyNumberFormat="1" applyFont="1" applyFill="1" applyBorder="1" applyAlignment="1">
      <alignment horizontal="center"/>
    </xf>
    <xf numFmtId="164" fontId="2" fillId="4" borderId="52" xfId="0" applyNumberFormat="1" applyFont="1" applyFill="1" applyBorder="1" applyAlignment="1">
      <alignment horizontal="center"/>
    </xf>
    <xf numFmtId="164" fontId="14" fillId="7" borderId="8" xfId="0" applyNumberFormat="1" applyFont="1" applyFill="1" applyBorder="1" applyAlignment="1" applyProtection="1">
      <alignment horizontal="center" vertical="center"/>
    </xf>
    <xf numFmtId="164" fontId="14" fillId="7" borderId="48" xfId="0" applyNumberFormat="1" applyFont="1" applyFill="1" applyBorder="1" applyAlignment="1" applyProtection="1">
      <alignment horizontal="center" vertical="center"/>
    </xf>
    <xf numFmtId="164" fontId="15" fillId="8" borderId="8" xfId="0" applyNumberFormat="1" applyFont="1" applyFill="1" applyBorder="1" applyAlignment="1" applyProtection="1">
      <alignment horizontal="center" vertical="center"/>
    </xf>
    <xf numFmtId="164" fontId="14" fillId="9" borderId="8" xfId="0" applyNumberFormat="1" applyFont="1" applyFill="1" applyBorder="1" applyAlignment="1" applyProtection="1">
      <alignment horizontal="center" vertical="center"/>
    </xf>
    <xf numFmtId="164" fontId="14" fillId="7" borderId="44" xfId="0" applyNumberFormat="1" applyFont="1" applyFill="1" applyBorder="1" applyAlignment="1" applyProtection="1">
      <alignment horizontal="center" vertical="center"/>
    </xf>
    <xf numFmtId="164" fontId="14" fillId="10" borderId="8" xfId="0" applyNumberFormat="1" applyFont="1" applyFill="1" applyBorder="1" applyAlignment="1" applyProtection="1">
      <alignment horizontal="center" vertical="center"/>
    </xf>
    <xf numFmtId="164" fontId="14" fillId="8" borderId="8" xfId="0" applyNumberFormat="1" applyFont="1" applyFill="1" applyBorder="1" applyAlignment="1" applyProtection="1">
      <alignment horizontal="center" vertical="center"/>
    </xf>
    <xf numFmtId="164" fontId="14" fillId="8" borderId="48" xfId="0" applyNumberFormat="1" applyFont="1" applyFill="1" applyBorder="1" applyAlignment="1" applyProtection="1">
      <alignment horizontal="center" vertical="center"/>
    </xf>
    <xf numFmtId="164" fontId="14" fillId="11" borderId="8" xfId="0" applyNumberFormat="1" applyFont="1" applyFill="1" applyBorder="1" applyAlignment="1" applyProtection="1">
      <alignment horizontal="center" vertical="center"/>
    </xf>
    <xf numFmtId="164" fontId="14" fillId="8" borderId="13" xfId="0" applyNumberFormat="1" applyFont="1" applyFill="1" applyBorder="1" applyAlignment="1" applyProtection="1">
      <alignment horizontal="center" vertical="center"/>
    </xf>
    <xf numFmtId="164" fontId="14" fillId="8" borderId="44" xfId="0" applyNumberFormat="1" applyFont="1" applyFill="1" applyBorder="1" applyAlignment="1" applyProtection="1">
      <alignment horizontal="center" vertical="center"/>
    </xf>
    <xf numFmtId="164" fontId="15" fillId="8" borderId="48" xfId="0" applyNumberFormat="1" applyFont="1" applyFill="1" applyBorder="1" applyAlignment="1" applyProtection="1">
      <alignment horizontal="center" vertical="center"/>
    </xf>
    <xf numFmtId="164" fontId="14" fillId="8" borderId="1" xfId="0" applyNumberFormat="1" applyFont="1" applyFill="1" applyBorder="1" applyAlignment="1" applyProtection="1">
      <alignment horizontal="center" vertical="center"/>
    </xf>
    <xf numFmtId="164" fontId="14" fillId="0" borderId="49" xfId="0" applyNumberFormat="1" applyFont="1" applyBorder="1" applyAlignment="1" applyProtection="1">
      <alignment horizontal="center" vertical="center"/>
    </xf>
    <xf numFmtId="164" fontId="7" fillId="0" borderId="46" xfId="0" applyNumberFormat="1" applyFont="1" applyBorder="1" applyAlignment="1" applyProtection="1">
      <alignment horizontal="center" vertical="center"/>
    </xf>
    <xf numFmtId="164" fontId="7" fillId="0" borderId="50" xfId="0" applyNumberFormat="1" applyFont="1" applyBorder="1" applyAlignment="1" applyProtection="1">
      <alignment horizontal="center" vertical="center"/>
    </xf>
    <xf numFmtId="164" fontId="7" fillId="0" borderId="51" xfId="0" applyNumberFormat="1" applyFont="1" applyBorder="1" applyAlignment="1" applyProtection="1">
      <alignment horizontal="center" vertical="center"/>
    </xf>
    <xf numFmtId="164" fontId="7" fillId="0" borderId="52" xfId="0" applyNumberFormat="1" applyFont="1" applyBorder="1" applyAlignment="1" applyProtection="1">
      <alignment horizontal="center" vertical="center"/>
    </xf>
    <xf numFmtId="164" fontId="7" fillId="12" borderId="43" xfId="0" applyNumberFormat="1" applyFont="1" applyFill="1" applyBorder="1" applyAlignment="1" applyProtection="1">
      <alignment horizontal="center"/>
      <protection locked="0"/>
    </xf>
    <xf numFmtId="164" fontId="7" fillId="12" borderId="26" xfId="0" applyNumberFormat="1" applyFont="1" applyFill="1" applyBorder="1" applyAlignment="1" applyProtection="1">
      <alignment horizontal="center"/>
      <protection locked="0"/>
    </xf>
    <xf numFmtId="164" fontId="12" fillId="13" borderId="43" xfId="0" applyNumberFormat="1" applyFont="1" applyFill="1" applyBorder="1" applyAlignment="1" applyProtection="1">
      <alignment horizontal="center"/>
      <protection locked="0"/>
    </xf>
    <xf numFmtId="164" fontId="7" fillId="14" borderId="43" xfId="0" applyNumberFormat="1" applyFont="1" applyFill="1" applyBorder="1" applyAlignment="1" applyProtection="1">
      <alignment horizontal="center"/>
      <protection locked="0"/>
    </xf>
    <xf numFmtId="164" fontId="7" fillId="12" borderId="31" xfId="0" applyNumberFormat="1" applyFont="1" applyFill="1" applyBorder="1" applyAlignment="1" applyProtection="1">
      <alignment horizontal="center"/>
      <protection locked="0"/>
    </xf>
    <xf numFmtId="164" fontId="7" fillId="15" borderId="28" xfId="0" applyNumberFormat="1" applyFont="1" applyFill="1" applyBorder="1" applyAlignment="1" applyProtection="1">
      <alignment horizontal="center"/>
      <protection locked="0"/>
    </xf>
    <xf numFmtId="164" fontId="7" fillId="13" borderId="43" xfId="0" applyNumberFormat="1" applyFont="1" applyFill="1" applyBorder="1" applyAlignment="1" applyProtection="1">
      <alignment horizontal="center"/>
      <protection locked="0"/>
    </xf>
    <xf numFmtId="164" fontId="7" fillId="13" borderId="26" xfId="0" applyNumberFormat="1" applyFont="1" applyFill="1" applyBorder="1" applyAlignment="1" applyProtection="1">
      <alignment horizontal="center"/>
      <protection locked="0"/>
    </xf>
    <xf numFmtId="164" fontId="7" fillId="16" borderId="28" xfId="0" applyNumberFormat="1" applyFont="1" applyFill="1" applyBorder="1" applyAlignment="1" applyProtection="1">
      <alignment horizontal="center"/>
      <protection locked="0"/>
    </xf>
    <xf numFmtId="164" fontId="7" fillId="13" borderId="28" xfId="0" applyNumberFormat="1" applyFont="1" applyFill="1" applyBorder="1" applyAlignment="1" applyProtection="1">
      <alignment horizontal="center"/>
      <protection locked="0"/>
    </xf>
    <xf numFmtId="164" fontId="7" fillId="13" borderId="31" xfId="0" applyNumberFormat="1" applyFont="1" applyFill="1" applyBorder="1" applyAlignment="1" applyProtection="1">
      <alignment horizontal="center"/>
      <protection locked="0"/>
    </xf>
    <xf numFmtId="164" fontId="12" fillId="13" borderId="26" xfId="0" applyNumberFormat="1" applyFont="1" applyFill="1" applyBorder="1" applyAlignment="1" applyProtection="1">
      <alignment horizontal="center"/>
      <protection locked="0"/>
    </xf>
    <xf numFmtId="164" fontId="7" fillId="13" borderId="47" xfId="0" applyNumberFormat="1" applyFont="1" applyFill="1" applyBorder="1" applyAlignment="1" applyProtection="1">
      <alignment horizontal="center"/>
      <protection locked="0"/>
    </xf>
    <xf numFmtId="164" fontId="7" fillId="12" borderId="2" xfId="0" applyNumberFormat="1" applyFont="1" applyFill="1" applyBorder="1" applyAlignment="1" applyProtection="1">
      <alignment horizontal="center"/>
      <protection locked="0"/>
    </xf>
    <xf numFmtId="164" fontId="12" fillId="13" borderId="2" xfId="0" applyNumberFormat="1" applyFont="1" applyFill="1" applyBorder="1" applyAlignment="1" applyProtection="1">
      <alignment horizontal="center"/>
      <protection locked="0"/>
    </xf>
    <xf numFmtId="164" fontId="7" fillId="14" borderId="2" xfId="0" applyNumberFormat="1" applyFont="1" applyFill="1" applyBorder="1" applyAlignment="1" applyProtection="1">
      <alignment horizontal="center"/>
      <protection locked="0"/>
    </xf>
    <xf numFmtId="164" fontId="7" fillId="12" borderId="22" xfId="0" applyNumberFormat="1" applyFont="1" applyFill="1" applyBorder="1" applyAlignment="1" applyProtection="1">
      <alignment horizontal="center"/>
      <protection locked="0"/>
    </xf>
    <xf numFmtId="164" fontId="7" fillId="15" borderId="6" xfId="0" applyNumberFormat="1" applyFont="1" applyFill="1" applyBorder="1" applyAlignment="1" applyProtection="1">
      <alignment horizontal="center"/>
      <protection locked="0"/>
    </xf>
    <xf numFmtId="164" fontId="7" fillId="13" borderId="2" xfId="0" applyNumberFormat="1" applyFont="1" applyFill="1" applyBorder="1" applyAlignment="1" applyProtection="1">
      <alignment horizontal="center"/>
      <protection locked="0"/>
    </xf>
    <xf numFmtId="164" fontId="7" fillId="16" borderId="6" xfId="0" applyNumberFormat="1" applyFont="1" applyFill="1" applyBorder="1" applyAlignment="1" applyProtection="1">
      <alignment horizontal="center"/>
      <protection locked="0"/>
    </xf>
    <xf numFmtId="164" fontId="7" fillId="13" borderId="6" xfId="0" applyNumberFormat="1" applyFont="1" applyFill="1" applyBorder="1" applyAlignment="1" applyProtection="1">
      <alignment horizontal="center"/>
      <protection locked="0"/>
    </xf>
    <xf numFmtId="164" fontId="7" fillId="13" borderId="22" xfId="0" applyNumberFormat="1" applyFont="1" applyFill="1" applyBorder="1" applyAlignment="1" applyProtection="1">
      <alignment horizontal="center"/>
      <protection locked="0"/>
    </xf>
    <xf numFmtId="164" fontId="7" fillId="13" borderId="41" xfId="0" applyNumberFormat="1" applyFont="1" applyFill="1" applyBorder="1" applyAlignment="1" applyProtection="1">
      <alignment horizontal="center"/>
      <protection locked="0"/>
    </xf>
    <xf numFmtId="164" fontId="7" fillId="12" borderId="6" xfId="0" applyNumberFormat="1" applyFont="1" applyFill="1" applyBorder="1" applyAlignment="1" applyProtection="1">
      <alignment horizontal="center"/>
      <protection locked="0"/>
    </xf>
    <xf numFmtId="164" fontId="7" fillId="12" borderId="55" xfId="0" applyNumberFormat="1" applyFont="1" applyFill="1" applyBorder="1" applyAlignment="1" applyProtection="1">
      <alignment horizontal="center"/>
      <protection locked="0"/>
    </xf>
    <xf numFmtId="164" fontId="7" fillId="12" borderId="56" xfId="0" applyNumberFormat="1" applyFont="1" applyFill="1" applyBorder="1" applyAlignment="1" applyProtection="1">
      <alignment horizontal="center"/>
      <protection locked="0"/>
    </xf>
    <xf numFmtId="164" fontId="12" fillId="13" borderId="56" xfId="0" applyNumberFormat="1" applyFont="1" applyFill="1" applyBorder="1" applyAlignment="1" applyProtection="1">
      <alignment horizontal="center"/>
      <protection locked="0"/>
    </xf>
    <xf numFmtId="164" fontId="7" fillId="14" borderId="56" xfId="0" applyNumberFormat="1" applyFont="1" applyFill="1" applyBorder="1" applyAlignment="1" applyProtection="1">
      <alignment horizontal="center"/>
      <protection locked="0"/>
    </xf>
    <xf numFmtId="164" fontId="7" fillId="12" borderId="57" xfId="0" applyNumberFormat="1" applyFont="1" applyFill="1" applyBorder="1" applyAlignment="1" applyProtection="1">
      <alignment horizontal="center"/>
      <protection locked="0"/>
    </xf>
    <xf numFmtId="164" fontId="7" fillId="15" borderId="55" xfId="0" applyNumberFormat="1" applyFont="1" applyFill="1" applyBorder="1" applyAlignment="1" applyProtection="1">
      <alignment horizontal="center"/>
      <protection locked="0"/>
    </xf>
    <xf numFmtId="164" fontId="7" fillId="13" borderId="56" xfId="0" applyNumberFormat="1" applyFont="1" applyFill="1" applyBorder="1" applyAlignment="1" applyProtection="1">
      <alignment horizontal="center"/>
      <protection locked="0"/>
    </xf>
    <xf numFmtId="164" fontId="7" fillId="16" borderId="55" xfId="0" applyNumberFormat="1" applyFont="1" applyFill="1" applyBorder="1" applyAlignment="1" applyProtection="1">
      <alignment horizontal="center"/>
      <protection locked="0"/>
    </xf>
    <xf numFmtId="164" fontId="7" fillId="13" borderId="55" xfId="0" applyNumberFormat="1" applyFont="1" applyFill="1" applyBorder="1" applyAlignment="1" applyProtection="1">
      <alignment horizontal="center"/>
      <protection locked="0"/>
    </xf>
    <xf numFmtId="164" fontId="7" fillId="13" borderId="57" xfId="0" applyNumberFormat="1" applyFont="1" applyFill="1" applyBorder="1" applyAlignment="1" applyProtection="1">
      <alignment horizontal="center"/>
      <protection locked="0"/>
    </xf>
    <xf numFmtId="164" fontId="7" fillId="13" borderId="54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vertical="center"/>
    </xf>
    <xf numFmtId="0" fontId="5" fillId="4" borderId="17" xfId="0" applyFont="1" applyFill="1" applyBorder="1" applyAlignment="1" applyProtection="1">
      <alignment vertical="center"/>
    </xf>
    <xf numFmtId="0" fontId="5" fillId="4" borderId="24" xfId="0" applyFont="1" applyFill="1" applyBorder="1" applyAlignment="1" applyProtection="1">
      <alignment vertical="center"/>
    </xf>
    <xf numFmtId="0" fontId="5" fillId="4" borderId="18" xfId="0" applyFont="1" applyFill="1" applyBorder="1" applyAlignment="1" applyProtection="1">
      <alignment vertical="center"/>
    </xf>
    <xf numFmtId="0" fontId="8" fillId="4" borderId="11" xfId="0" applyFont="1" applyFill="1" applyBorder="1" applyAlignment="1" applyProtection="1">
      <alignment vertical="center"/>
    </xf>
    <xf numFmtId="0" fontId="2" fillId="4" borderId="0" xfId="0" applyFont="1" applyFill="1" applyAlignment="1" applyProtection="1">
      <alignment vertical="center"/>
    </xf>
    <xf numFmtId="0" fontId="8" fillId="4" borderId="2" xfId="0" applyFont="1" applyFill="1" applyBorder="1" applyAlignment="1" applyProtection="1">
      <alignment vertical="center"/>
    </xf>
    <xf numFmtId="0" fontId="0" fillId="4" borderId="0" xfId="0" applyFill="1" applyAlignment="1" applyProtection="1">
      <alignment vertical="center"/>
    </xf>
    <xf numFmtId="0" fontId="9" fillId="4" borderId="0" xfId="0" applyFont="1" applyFill="1" applyAlignment="1" applyProtection="1">
      <alignment vertical="center"/>
    </xf>
    <xf numFmtId="0" fontId="8" fillId="4" borderId="0" xfId="0" applyFont="1" applyFill="1" applyAlignment="1" applyProtection="1">
      <alignment horizontal="left" vertical="center"/>
    </xf>
    <xf numFmtId="0" fontId="0" fillId="6" borderId="0" xfId="0" applyFill="1" applyAlignment="1" applyProtection="1">
      <alignment vertical="center"/>
    </xf>
    <xf numFmtId="0" fontId="0" fillId="0" borderId="0" xfId="0" applyProtection="1"/>
    <xf numFmtId="0" fontId="8" fillId="4" borderId="0" xfId="0" applyFont="1" applyFill="1" applyAlignment="1" applyProtection="1">
      <alignment horizontal="center" vertical="center"/>
    </xf>
    <xf numFmtId="0" fontId="0" fillId="0" borderId="0" xfId="0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6" fillId="4" borderId="0" xfId="0" applyFont="1" applyFill="1" applyBorder="1" applyAlignment="1" applyProtection="1">
      <alignment vertical="center"/>
    </xf>
    <xf numFmtId="0" fontId="7" fillId="4" borderId="0" xfId="0" applyFont="1" applyFill="1" applyBorder="1" applyAlignment="1" applyProtection="1">
      <alignment vertical="center"/>
    </xf>
    <xf numFmtId="164" fontId="14" fillId="7" borderId="8" xfId="0" applyNumberFormat="1" applyFont="1" applyFill="1" applyBorder="1" applyAlignment="1" applyProtection="1">
      <alignment horizontal="center"/>
    </xf>
    <xf numFmtId="164" fontId="14" fillId="10" borderId="13" xfId="0" applyNumberFormat="1" applyFont="1" applyFill="1" applyBorder="1" applyAlignment="1" applyProtection="1">
      <alignment horizontal="center"/>
    </xf>
    <xf numFmtId="164" fontId="14" fillId="7" borderId="13" xfId="0" applyNumberFormat="1" applyFont="1" applyFill="1" applyBorder="1" applyAlignment="1" applyProtection="1">
      <alignment horizontal="center"/>
    </xf>
    <xf numFmtId="164" fontId="14" fillId="7" borderId="53" xfId="0" applyNumberFormat="1" applyFont="1" applyFill="1" applyBorder="1" applyAlignment="1" applyProtection="1">
      <alignment horizontal="center"/>
    </xf>
    <xf numFmtId="164" fontId="2" fillId="4" borderId="68" xfId="0" applyNumberFormat="1" applyFont="1" applyFill="1" applyBorder="1" applyAlignment="1">
      <alignment horizontal="center"/>
    </xf>
    <xf numFmtId="164" fontId="2" fillId="4" borderId="69" xfId="0" applyNumberFormat="1" applyFont="1" applyFill="1" applyBorder="1" applyAlignment="1">
      <alignment horizontal="center"/>
    </xf>
    <xf numFmtId="164" fontId="3" fillId="4" borderId="12" xfId="0" applyNumberFormat="1" applyFont="1" applyFill="1" applyBorder="1" applyAlignment="1">
      <alignment horizontal="center"/>
    </xf>
    <xf numFmtId="164" fontId="3" fillId="4" borderId="70" xfId="0" applyNumberFormat="1" applyFont="1" applyFill="1" applyBorder="1" applyAlignment="1">
      <alignment horizontal="center"/>
    </xf>
    <xf numFmtId="166" fontId="0" fillId="0" borderId="0" xfId="0" applyNumberFormat="1"/>
    <xf numFmtId="164" fontId="2" fillId="4" borderId="46" xfId="0" applyNumberFormat="1" applyFont="1" applyFill="1" applyBorder="1" applyAlignment="1">
      <alignment horizontal="center"/>
    </xf>
    <xf numFmtId="164" fontId="2" fillId="4" borderId="55" xfId="0" applyNumberFormat="1" applyFont="1" applyFill="1" applyBorder="1" applyAlignment="1">
      <alignment horizontal="center"/>
    </xf>
    <xf numFmtId="166" fontId="3" fillId="4" borderId="72" xfId="0" applyNumberFormat="1" applyFont="1" applyFill="1" applyBorder="1" applyAlignment="1">
      <alignment horizontal="center"/>
    </xf>
    <xf numFmtId="164" fontId="7" fillId="0" borderId="0" xfId="0" applyNumberFormat="1" applyFont="1" applyBorder="1" applyAlignment="1" applyProtection="1">
      <alignment horizontal="center" vertical="center"/>
    </xf>
    <xf numFmtId="164" fontId="14" fillId="17" borderId="12" xfId="0" applyNumberFormat="1" applyFont="1" applyFill="1" applyBorder="1" applyAlignment="1" applyProtection="1">
      <alignment horizontal="center" vertical="center"/>
    </xf>
    <xf numFmtId="164" fontId="14" fillId="17" borderId="70" xfId="0" applyNumberFormat="1" applyFont="1" applyFill="1" applyBorder="1" applyAlignment="1" applyProtection="1">
      <alignment horizontal="center" vertical="center"/>
    </xf>
    <xf numFmtId="166" fontId="14" fillId="17" borderId="72" xfId="0" applyNumberFormat="1" applyFont="1" applyFill="1" applyBorder="1" applyAlignment="1" applyProtection="1">
      <alignment horizontal="center" vertical="center"/>
    </xf>
    <xf numFmtId="9" fontId="2" fillId="4" borderId="68" xfId="0" applyNumberFormat="1" applyFont="1" applyFill="1" applyBorder="1" applyAlignment="1">
      <alignment horizontal="center"/>
    </xf>
    <xf numFmtId="9" fontId="2" fillId="4" borderId="69" xfId="0" applyNumberFormat="1" applyFont="1" applyFill="1" applyBorder="1" applyAlignment="1">
      <alignment horizontal="center"/>
    </xf>
    <xf numFmtId="9" fontId="2" fillId="4" borderId="71" xfId="0" applyNumberFormat="1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 vertical="center" textRotation="90" wrapText="1"/>
    </xf>
    <xf numFmtId="0" fontId="2" fillId="0" borderId="39" xfId="0" applyFont="1" applyFill="1" applyBorder="1" applyAlignment="1">
      <alignment horizontal="center" vertical="center" textRotation="90" wrapText="1"/>
    </xf>
    <xf numFmtId="9" fontId="7" fillId="0" borderId="46" xfId="0" applyNumberFormat="1" applyFont="1" applyBorder="1" applyAlignment="1" applyProtection="1">
      <alignment horizontal="center" vertical="center"/>
    </xf>
    <xf numFmtId="9" fontId="7" fillId="0" borderId="73" xfId="0" applyNumberFormat="1" applyFont="1" applyBorder="1" applyAlignment="1" applyProtection="1">
      <alignment horizontal="center" vertical="center"/>
    </xf>
    <xf numFmtId="9" fontId="7" fillId="0" borderId="50" xfId="0" applyNumberFormat="1" applyFont="1" applyBorder="1" applyAlignment="1" applyProtection="1">
      <alignment horizontal="center" vertical="center"/>
    </xf>
    <xf numFmtId="9" fontId="7" fillId="0" borderId="51" xfId="0" applyNumberFormat="1" applyFont="1" applyBorder="1" applyAlignment="1" applyProtection="1">
      <alignment horizontal="center" vertical="center"/>
    </xf>
    <xf numFmtId="9" fontId="7" fillId="0" borderId="69" xfId="0" applyNumberFormat="1" applyFont="1" applyBorder="1" applyAlignment="1" applyProtection="1">
      <alignment horizontal="center" vertical="center"/>
    </xf>
    <xf numFmtId="9" fontId="7" fillId="0" borderId="52" xfId="0" applyNumberFormat="1" applyFont="1" applyBorder="1" applyAlignment="1" applyProtection="1">
      <alignment horizontal="center" vertical="center"/>
    </xf>
    <xf numFmtId="0" fontId="0" fillId="0" borderId="0" xfId="0" applyAlignment="1" applyProtection="1">
      <alignment wrapText="1"/>
    </xf>
    <xf numFmtId="9" fontId="8" fillId="4" borderId="8" xfId="0" applyNumberFormat="1" applyFont="1" applyFill="1" applyBorder="1" applyAlignment="1" applyProtection="1">
      <alignment vertical="center"/>
    </xf>
    <xf numFmtId="164" fontId="3" fillId="4" borderId="18" xfId="0" applyNumberFormat="1" applyFont="1" applyFill="1" applyBorder="1" applyAlignment="1">
      <alignment horizontal="center"/>
    </xf>
    <xf numFmtId="9" fontId="2" fillId="4" borderId="46" xfId="0" applyNumberFormat="1" applyFont="1" applyFill="1" applyBorder="1" applyAlignment="1">
      <alignment horizontal="center"/>
    </xf>
    <xf numFmtId="9" fontId="2" fillId="4" borderId="51" xfId="0" applyNumberFormat="1" applyFont="1" applyFill="1" applyBorder="1" applyAlignment="1">
      <alignment horizontal="center"/>
    </xf>
    <xf numFmtId="164" fontId="3" fillId="4" borderId="39" xfId="0" applyNumberFormat="1" applyFont="1" applyFill="1" applyBorder="1" applyAlignment="1">
      <alignment horizontal="center"/>
    </xf>
    <xf numFmtId="166" fontId="3" fillId="4" borderId="49" xfId="0" applyNumberFormat="1" applyFont="1" applyFill="1" applyBorder="1" applyAlignment="1">
      <alignment horizontal="center"/>
    </xf>
    <xf numFmtId="9" fontId="2" fillId="4" borderId="75" xfId="0" applyNumberFormat="1" applyFont="1" applyFill="1" applyBorder="1" applyAlignment="1">
      <alignment horizontal="center"/>
    </xf>
    <xf numFmtId="9" fontId="2" fillId="4" borderId="41" xfId="0" applyNumberFormat="1" applyFont="1" applyFill="1" applyBorder="1" applyAlignment="1">
      <alignment horizontal="center"/>
    </xf>
    <xf numFmtId="9" fontId="2" fillId="4" borderId="77" xfId="0" applyNumberFormat="1" applyFont="1" applyFill="1" applyBorder="1" applyAlignment="1">
      <alignment horizontal="center"/>
    </xf>
    <xf numFmtId="9" fontId="2" fillId="4" borderId="30" xfId="0" applyNumberFormat="1" applyFont="1" applyFill="1" applyBorder="1" applyAlignment="1">
      <alignment horizontal="center"/>
    </xf>
    <xf numFmtId="0" fontId="0" fillId="5" borderId="0" xfId="0" applyFill="1"/>
    <xf numFmtId="0" fontId="18" fillId="0" borderId="0" xfId="0" applyFont="1"/>
    <xf numFmtId="0" fontId="18" fillId="0" borderId="1" xfId="0" applyFont="1" applyBorder="1"/>
    <xf numFmtId="0" fontId="19" fillId="0" borderId="0" xfId="0" applyFont="1"/>
    <xf numFmtId="0" fontId="20" fillId="0" borderId="0" xfId="0" applyFont="1"/>
    <xf numFmtId="0" fontId="18" fillId="4" borderId="1" xfId="0" applyFont="1" applyFill="1" applyBorder="1"/>
    <xf numFmtId="0" fontId="18" fillId="3" borderId="1" xfId="0" applyFont="1" applyFill="1" applyBorder="1" applyProtection="1">
      <protection locked="0"/>
    </xf>
    <xf numFmtId="0" fontId="18" fillId="0" borderId="8" xfId="0" applyFont="1" applyBorder="1"/>
    <xf numFmtId="0" fontId="18" fillId="3" borderId="8" xfId="0" applyFont="1" applyFill="1" applyBorder="1" applyProtection="1">
      <protection locked="0"/>
    </xf>
    <xf numFmtId="0" fontId="18" fillId="0" borderId="24" xfId="0" applyFont="1" applyBorder="1"/>
    <xf numFmtId="0" fontId="18" fillId="0" borderId="18" xfId="0" applyFont="1" applyBorder="1"/>
    <xf numFmtId="0" fontId="18" fillId="0" borderId="26" xfId="0" applyFont="1" applyBorder="1" applyAlignment="1">
      <alignment horizontal="left"/>
    </xf>
    <xf numFmtId="0" fontId="18" fillId="3" borderId="28" xfId="0" applyFont="1" applyFill="1" applyBorder="1" applyProtection="1">
      <protection locked="0"/>
    </xf>
    <xf numFmtId="0" fontId="18" fillId="0" borderId="2" xfId="0" applyFont="1" applyBorder="1" applyAlignment="1">
      <alignment horizontal="left"/>
    </xf>
    <xf numFmtId="0" fontId="18" fillId="0" borderId="3" xfId="0" applyFont="1" applyBorder="1" applyAlignment="1">
      <alignment horizontal="left"/>
    </xf>
    <xf numFmtId="0" fontId="18" fillId="0" borderId="14" xfId="0" applyFont="1" applyBorder="1"/>
    <xf numFmtId="49" fontId="18" fillId="3" borderId="1" xfId="0" applyNumberFormat="1" applyFont="1" applyFill="1" applyBorder="1" applyAlignment="1" applyProtection="1">
      <alignment horizontal="left"/>
      <protection locked="0"/>
    </xf>
    <xf numFmtId="164" fontId="3" fillId="6" borderId="30" xfId="0" applyNumberFormat="1" applyFont="1" applyFill="1" applyBorder="1" applyAlignment="1">
      <alignment horizontal="center"/>
    </xf>
    <xf numFmtId="164" fontId="3" fillId="6" borderId="6" xfId="0" applyNumberFormat="1" applyFont="1" applyFill="1" applyBorder="1" applyAlignment="1">
      <alignment horizontal="center"/>
    </xf>
    <xf numFmtId="0" fontId="15" fillId="0" borderId="0" xfId="0" applyFont="1"/>
    <xf numFmtId="166" fontId="18" fillId="0" borderId="1" xfId="0" applyNumberFormat="1" applyFont="1" applyBorder="1"/>
    <xf numFmtId="0" fontId="0" fillId="0" borderId="12" xfId="0" applyBorder="1"/>
    <xf numFmtId="0" fontId="18" fillId="0" borderId="38" xfId="0" applyFont="1" applyBorder="1"/>
    <xf numFmtId="0" fontId="0" fillId="0" borderId="14" xfId="0" applyBorder="1"/>
    <xf numFmtId="0" fontId="2" fillId="0" borderId="1" xfId="0" applyFont="1" applyBorder="1"/>
    <xf numFmtId="0" fontId="2" fillId="0" borderId="14" xfId="0" applyFont="1" applyBorder="1"/>
    <xf numFmtId="0" fontId="2" fillId="0" borderId="1" xfId="0" applyFont="1" applyFill="1" applyBorder="1"/>
    <xf numFmtId="166" fontId="18" fillId="0" borderId="0" xfId="0" applyNumberFormat="1" applyFont="1"/>
    <xf numFmtId="0" fontId="18" fillId="0" borderId="0" xfId="0" applyFont="1" applyBorder="1"/>
    <xf numFmtId="0" fontId="18" fillId="3" borderId="3" xfId="0" applyFont="1" applyFill="1" applyBorder="1" applyProtection="1">
      <protection locked="0"/>
    </xf>
    <xf numFmtId="166" fontId="3" fillId="4" borderId="82" xfId="0" applyNumberFormat="1" applyFont="1" applyFill="1" applyBorder="1" applyAlignment="1">
      <alignment horizontal="center"/>
    </xf>
    <xf numFmtId="9" fontId="2" fillId="4" borderId="81" xfId="0" applyNumberFormat="1" applyFont="1" applyFill="1" applyBorder="1" applyAlignment="1">
      <alignment horizontal="center"/>
    </xf>
    <xf numFmtId="9" fontId="2" fillId="4" borderId="52" xfId="0" applyNumberFormat="1" applyFont="1" applyFill="1" applyBorder="1" applyAlignment="1">
      <alignment horizontal="center"/>
    </xf>
    <xf numFmtId="166" fontId="3" fillId="4" borderId="74" xfId="0" applyNumberFormat="1" applyFont="1" applyFill="1" applyBorder="1" applyAlignment="1">
      <alignment horizontal="center"/>
    </xf>
    <xf numFmtId="164" fontId="3" fillId="4" borderId="49" xfId="0" applyNumberFormat="1" applyFont="1" applyFill="1" applyBorder="1" applyAlignment="1">
      <alignment horizontal="center"/>
    </xf>
    <xf numFmtId="164" fontId="3" fillId="6" borderId="56" xfId="0" applyNumberFormat="1" applyFont="1" applyFill="1" applyBorder="1" applyAlignment="1">
      <alignment horizontal="center"/>
    </xf>
    <xf numFmtId="0" fontId="2" fillId="4" borderId="61" xfId="0" applyFont="1" applyFill="1" applyBorder="1" applyAlignment="1">
      <alignment horizontal="center" vertical="center" textRotation="90" wrapText="1"/>
    </xf>
    <xf numFmtId="0" fontId="2" fillId="4" borderId="49" xfId="0" applyFont="1" applyFill="1" applyBorder="1" applyAlignment="1">
      <alignment horizontal="center" vertical="center" textRotation="90" wrapText="1"/>
    </xf>
    <xf numFmtId="0" fontId="10" fillId="0" borderId="12" xfId="0" applyFont="1" applyBorder="1" applyAlignment="1" applyProtection="1">
      <alignment horizontal="center"/>
    </xf>
    <xf numFmtId="0" fontId="17" fillId="0" borderId="17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3" fillId="0" borderId="17" xfId="0" applyFont="1" applyBorder="1" applyAlignment="1">
      <alignment horizontal="right" vertical="center"/>
    </xf>
    <xf numFmtId="0" fontId="3" fillId="0" borderId="18" xfId="0" applyFont="1" applyBorder="1" applyAlignment="1">
      <alignment horizontal="right" vertical="center"/>
    </xf>
    <xf numFmtId="0" fontId="2" fillId="0" borderId="17" xfId="0" applyFont="1" applyBorder="1" applyAlignment="1">
      <alignment horizontal="right" vertical="center"/>
    </xf>
    <xf numFmtId="0" fontId="2" fillId="0" borderId="18" xfId="0" applyFont="1" applyBorder="1" applyAlignment="1">
      <alignment horizontal="right" vertical="center"/>
    </xf>
    <xf numFmtId="164" fontId="2" fillId="0" borderId="22" xfId="0" applyNumberFormat="1" applyFont="1" applyBorder="1" applyAlignment="1">
      <alignment horizontal="left"/>
    </xf>
    <xf numFmtId="0" fontId="2" fillId="0" borderId="23" xfId="0" applyFont="1" applyBorder="1" applyAlignment="1">
      <alignment horizontal="left"/>
    </xf>
    <xf numFmtId="164" fontId="2" fillId="0" borderId="31" xfId="0" applyNumberFormat="1" applyFont="1" applyBorder="1" applyAlignment="1">
      <alignment horizontal="left"/>
    </xf>
    <xf numFmtId="0" fontId="2" fillId="0" borderId="27" xfId="0" applyFont="1" applyBorder="1" applyAlignment="1">
      <alignment horizontal="left"/>
    </xf>
    <xf numFmtId="164" fontId="2" fillId="0" borderId="32" xfId="0" applyNumberFormat="1" applyFont="1" applyBorder="1" applyAlignment="1">
      <alignment horizontal="left"/>
    </xf>
    <xf numFmtId="0" fontId="2" fillId="0" borderId="33" xfId="0" applyFont="1" applyBorder="1" applyAlignment="1">
      <alignment horizontal="left"/>
    </xf>
    <xf numFmtId="0" fontId="2" fillId="0" borderId="36" xfId="0" applyFont="1" applyBorder="1" applyAlignment="1">
      <alignment horizontal="left"/>
    </xf>
    <xf numFmtId="164" fontId="2" fillId="0" borderId="20" xfId="0" applyNumberFormat="1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4" fillId="2" borderId="48" xfId="1" applyFont="1" applyBorder="1" applyAlignment="1">
      <alignment horizontal="left"/>
    </xf>
    <xf numFmtId="0" fontId="4" fillId="2" borderId="62" xfId="1" applyFont="1" applyBorder="1" applyAlignment="1">
      <alignment horizontal="left"/>
    </xf>
    <xf numFmtId="164" fontId="2" fillId="0" borderId="34" xfId="0" applyNumberFormat="1" applyFont="1" applyBorder="1" applyAlignment="1">
      <alignment horizontal="left"/>
    </xf>
    <xf numFmtId="0" fontId="2" fillId="0" borderId="35" xfId="0" applyFont="1" applyBorder="1" applyAlignment="1">
      <alignment horizontal="left"/>
    </xf>
    <xf numFmtId="164" fontId="2" fillId="0" borderId="57" xfId="0" applyNumberFormat="1" applyFont="1" applyBorder="1" applyAlignment="1">
      <alignment horizontal="left"/>
    </xf>
    <xf numFmtId="0" fontId="2" fillId="0" borderId="63" xfId="0" applyFont="1" applyBorder="1" applyAlignment="1">
      <alignment horizontal="left"/>
    </xf>
    <xf numFmtId="0" fontId="7" fillId="0" borderId="46" xfId="0" applyFont="1" applyBorder="1" applyAlignment="1" applyProtection="1">
      <alignment horizontal="center" vertical="center" textRotation="90" wrapText="1"/>
    </xf>
    <xf numFmtId="0" fontId="7" fillId="0" borderId="37" xfId="0" applyFont="1" applyBorder="1" applyAlignment="1" applyProtection="1">
      <alignment horizontal="center" vertical="center" textRotation="90" wrapText="1"/>
    </xf>
    <xf numFmtId="0" fontId="2" fillId="0" borderId="45" xfId="0" applyFont="1" applyBorder="1" applyAlignment="1" applyProtection="1">
      <alignment horizontal="right" vertical="center"/>
    </xf>
    <xf numFmtId="0" fontId="2" fillId="0" borderId="17" xfId="0" applyFont="1" applyBorder="1" applyAlignment="1" applyProtection="1">
      <alignment horizontal="right" vertical="center"/>
    </xf>
    <xf numFmtId="0" fontId="17" fillId="0" borderId="45" xfId="0" applyFont="1" applyBorder="1" applyAlignment="1" applyProtection="1">
      <alignment horizontal="center" vertical="center"/>
    </xf>
    <xf numFmtId="0" fontId="16" fillId="0" borderId="1" xfId="0" applyFont="1" applyBorder="1" applyAlignment="1" applyProtection="1">
      <alignment horizontal="center" vertical="center"/>
    </xf>
    <xf numFmtId="0" fontId="3" fillId="0" borderId="44" xfId="0" applyFont="1" applyBorder="1" applyAlignment="1" applyProtection="1">
      <alignment horizontal="right" vertical="center"/>
    </xf>
    <xf numFmtId="0" fontId="3" fillId="0" borderId="48" xfId="0" applyFont="1" applyBorder="1" applyAlignment="1" applyProtection="1">
      <alignment horizontal="right" vertical="center"/>
    </xf>
    <xf numFmtId="0" fontId="2" fillId="0" borderId="2" xfId="0" applyFont="1" applyBorder="1" applyAlignment="1" applyProtection="1">
      <alignment horizontal="left"/>
    </xf>
    <xf numFmtId="0" fontId="2" fillId="0" borderId="23" xfId="0" applyFont="1" applyBorder="1" applyAlignment="1" applyProtection="1">
      <alignment horizontal="left"/>
    </xf>
    <xf numFmtId="0" fontId="2" fillId="0" borderId="11" xfId="0" applyFont="1" applyBorder="1" applyAlignment="1" applyProtection="1">
      <alignment horizontal="left"/>
    </xf>
    <xf numFmtId="0" fontId="2" fillId="0" borderId="59" xfId="0" applyFont="1" applyBorder="1" applyAlignment="1" applyProtection="1">
      <alignment horizontal="left"/>
    </xf>
    <xf numFmtId="0" fontId="2" fillId="0" borderId="65" xfId="0" applyFont="1" applyBorder="1" applyAlignment="1" applyProtection="1">
      <alignment horizontal="left"/>
    </xf>
    <xf numFmtId="0" fontId="2" fillId="0" borderId="35" xfId="0" applyFont="1" applyBorder="1" applyAlignment="1" applyProtection="1">
      <alignment horizontal="left"/>
    </xf>
    <xf numFmtId="0" fontId="2" fillId="0" borderId="66" xfId="0" applyFont="1" applyBorder="1" applyAlignment="1" applyProtection="1">
      <alignment horizontal="left"/>
    </xf>
    <xf numFmtId="0" fontId="2" fillId="0" borderId="33" xfId="0" applyFont="1" applyBorder="1" applyAlignment="1" applyProtection="1">
      <alignment horizontal="left"/>
    </xf>
    <xf numFmtId="0" fontId="2" fillId="0" borderId="67" xfId="0" applyFont="1" applyBorder="1" applyAlignment="1" applyProtection="1">
      <alignment horizontal="left"/>
    </xf>
    <xf numFmtId="0" fontId="2" fillId="0" borderId="60" xfId="0" applyFont="1" applyBorder="1" applyAlignment="1" applyProtection="1">
      <alignment horizontal="left"/>
    </xf>
    <xf numFmtId="0" fontId="2" fillId="0" borderId="64" xfId="0" applyFont="1" applyBorder="1" applyAlignment="1" applyProtection="1">
      <alignment horizontal="left"/>
    </xf>
    <xf numFmtId="0" fontId="2" fillId="0" borderId="58" xfId="0" applyFont="1" applyBorder="1" applyAlignment="1" applyProtection="1">
      <alignment horizontal="left"/>
    </xf>
    <xf numFmtId="0" fontId="11" fillId="0" borderId="0" xfId="0" applyFont="1" applyBorder="1" applyAlignment="1" applyProtection="1">
      <alignment horizontal="left" wrapText="1"/>
    </xf>
    <xf numFmtId="0" fontId="2" fillId="0" borderId="76" xfId="0" applyFont="1" applyBorder="1" applyAlignment="1">
      <alignment horizontal="left"/>
    </xf>
    <xf numFmtId="0" fontId="2" fillId="0" borderId="25" xfId="0" applyFont="1" applyBorder="1" applyAlignment="1">
      <alignment horizontal="left"/>
    </xf>
    <xf numFmtId="0" fontId="3" fillId="0" borderId="24" xfId="0" applyFont="1" applyBorder="1" applyAlignment="1">
      <alignment horizontal="right" vertical="center"/>
    </xf>
    <xf numFmtId="0" fontId="2" fillId="0" borderId="78" xfId="0" applyFont="1" applyBorder="1" applyAlignment="1">
      <alignment horizontal="left"/>
    </xf>
    <xf numFmtId="0" fontId="3" fillId="6" borderId="15" xfId="0" applyFont="1" applyFill="1" applyBorder="1" applyAlignment="1">
      <alignment horizontal="center" vertical="center" textRotation="90" wrapText="1"/>
    </xf>
    <xf numFmtId="0" fontId="3" fillId="6" borderId="13" xfId="0" applyFont="1" applyFill="1" applyBorder="1" applyAlignment="1">
      <alignment horizontal="center" vertical="center" textRotation="90" wrapText="1"/>
    </xf>
    <xf numFmtId="0" fontId="17" fillId="0" borderId="4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7" fillId="0" borderId="48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2" fillId="4" borderId="40" xfId="0" applyFont="1" applyFill="1" applyBorder="1" applyAlignment="1">
      <alignment horizontal="center" vertical="center" textRotation="90" wrapText="1"/>
    </xf>
    <xf numFmtId="0" fontId="2" fillId="4" borderId="74" xfId="0" applyFont="1" applyFill="1" applyBorder="1" applyAlignment="1">
      <alignment horizontal="center" vertical="center" textRotation="90" wrapText="1"/>
    </xf>
    <xf numFmtId="0" fontId="2" fillId="4" borderId="15" xfId="0" applyFont="1" applyFill="1" applyBorder="1" applyAlignment="1">
      <alignment horizontal="center" vertical="center" textRotation="90" wrapText="1"/>
    </xf>
    <xf numFmtId="0" fontId="2" fillId="4" borderId="13" xfId="0" applyFont="1" applyFill="1" applyBorder="1" applyAlignment="1">
      <alignment horizontal="center" vertical="center" textRotation="90" wrapText="1"/>
    </xf>
    <xf numFmtId="0" fontId="2" fillId="0" borderId="48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2" fillId="0" borderId="24" xfId="0" applyFont="1" applyBorder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2" fillId="0" borderId="45" xfId="0" applyFont="1" applyBorder="1" applyAlignment="1">
      <alignment horizontal="left"/>
    </xf>
    <xf numFmtId="0" fontId="2" fillId="0" borderId="79" xfId="0" applyFont="1" applyBorder="1" applyAlignment="1">
      <alignment horizontal="left"/>
    </xf>
    <xf numFmtId="0" fontId="2" fillId="0" borderId="80" xfId="0" applyFont="1" applyBorder="1" applyAlignment="1">
      <alignment horizontal="left"/>
    </xf>
    <xf numFmtId="0" fontId="8" fillId="4" borderId="5" xfId="0" applyFont="1" applyFill="1" applyBorder="1" applyAlignment="1" applyProtection="1">
      <alignment horizontal="left" vertical="center"/>
    </xf>
    <xf numFmtId="0" fontId="8" fillId="4" borderId="0" xfId="0" applyFont="1" applyFill="1" applyBorder="1" applyAlignment="1" applyProtection="1">
      <alignment horizontal="left" vertical="center"/>
    </xf>
    <xf numFmtId="0" fontId="8" fillId="4" borderId="16" xfId="0" applyFont="1" applyFill="1" applyBorder="1" applyAlignment="1" applyProtection="1">
      <alignment horizontal="left" vertical="center"/>
    </xf>
    <xf numFmtId="0" fontId="8" fillId="4" borderId="7" xfId="0" applyFont="1" applyFill="1" applyBorder="1" applyAlignment="1" applyProtection="1">
      <alignment horizontal="left" vertical="center"/>
    </xf>
    <xf numFmtId="0" fontId="9" fillId="6" borderId="0" xfId="0" applyFont="1" applyFill="1" applyBorder="1" applyAlignment="1" applyProtection="1">
      <alignment horizontal="left" vertical="top" wrapText="1"/>
    </xf>
    <xf numFmtId="0" fontId="5" fillId="0" borderId="0" xfId="0" applyFont="1" applyAlignment="1" applyProtection="1">
      <alignment horizontal="left" vertical="center"/>
    </xf>
    <xf numFmtId="0" fontId="6" fillId="0" borderId="0" xfId="0" applyFont="1" applyAlignment="1" applyProtection="1">
      <alignment horizontal="left" vertical="center"/>
    </xf>
    <xf numFmtId="0" fontId="8" fillId="4" borderId="29" xfId="0" applyFont="1" applyFill="1" applyBorder="1" applyAlignment="1" applyProtection="1">
      <alignment horizontal="left" vertical="center"/>
    </xf>
    <xf numFmtId="0" fontId="8" fillId="4" borderId="30" xfId="0" applyFont="1" applyFill="1" applyBorder="1" applyAlignment="1" applyProtection="1">
      <alignment horizontal="left" vertical="center"/>
    </xf>
  </cellXfs>
  <cellStyles count="2">
    <cellStyle name="Berechnung" xfId="1" builtinId="22"/>
    <cellStyle name="Standard" xfId="0" builtinId="0"/>
  </cellStyles>
  <dxfs count="0"/>
  <tableStyles count="0" defaultTableStyle="TableStyleMedium2" defaultPivotStyle="PivotStyleLight16"/>
  <colors>
    <mruColors>
      <color rgb="FFFFFF9B"/>
      <color rgb="FFE5C8C5"/>
      <color rgb="FFFFABAB"/>
      <color rgb="FFFFDAC1"/>
      <color rgb="FFFFC39B"/>
      <color rgb="FFFF7C80"/>
      <color rgb="FFFF5050"/>
      <color rgb="FFFF5D5D"/>
      <color rgb="FFFF9B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875552</xdr:colOff>
      <xdr:row>0</xdr:row>
      <xdr:rowOff>0</xdr:rowOff>
    </xdr:from>
    <xdr:to>
      <xdr:col>6</xdr:col>
      <xdr:colOff>603</xdr:colOff>
      <xdr:row>2</xdr:row>
      <xdr:rowOff>236499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98252" y="0"/>
          <a:ext cx="1333874" cy="7444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866775</xdr:colOff>
      <xdr:row>0</xdr:row>
      <xdr:rowOff>0</xdr:rowOff>
    </xdr:from>
    <xdr:to>
      <xdr:col>5</xdr:col>
      <xdr:colOff>1049101</xdr:colOff>
      <xdr:row>2</xdr:row>
      <xdr:rowOff>236499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95775" y="0"/>
          <a:ext cx="1239601" cy="7317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866775</xdr:colOff>
      <xdr:row>0</xdr:row>
      <xdr:rowOff>0</xdr:rowOff>
    </xdr:from>
    <xdr:to>
      <xdr:col>5</xdr:col>
      <xdr:colOff>1049101</xdr:colOff>
      <xdr:row>2</xdr:row>
      <xdr:rowOff>236499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95775" y="0"/>
          <a:ext cx="1239601" cy="73179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876300</xdr:colOff>
      <xdr:row>0</xdr:row>
      <xdr:rowOff>0</xdr:rowOff>
    </xdr:from>
    <xdr:to>
      <xdr:col>6</xdr:col>
      <xdr:colOff>1351</xdr:colOff>
      <xdr:row>2</xdr:row>
      <xdr:rowOff>236499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0"/>
          <a:ext cx="1239601" cy="73179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876300</xdr:colOff>
      <xdr:row>0</xdr:row>
      <xdr:rowOff>0</xdr:rowOff>
    </xdr:from>
    <xdr:to>
      <xdr:col>6</xdr:col>
      <xdr:colOff>1351</xdr:colOff>
      <xdr:row>2</xdr:row>
      <xdr:rowOff>236499</xdr:rowOff>
    </xdr:to>
    <xdr:pic>
      <xdr:nvPicPr>
        <xdr:cNvPr id="4" name="Grafi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0"/>
          <a:ext cx="1239601" cy="73179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876300</xdr:colOff>
      <xdr:row>0</xdr:row>
      <xdr:rowOff>0</xdr:rowOff>
    </xdr:from>
    <xdr:to>
      <xdr:col>6</xdr:col>
      <xdr:colOff>1351</xdr:colOff>
      <xdr:row>2</xdr:row>
      <xdr:rowOff>236499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0"/>
          <a:ext cx="1239601" cy="73179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876300</xdr:colOff>
      <xdr:row>0</xdr:row>
      <xdr:rowOff>0</xdr:rowOff>
    </xdr:from>
    <xdr:to>
      <xdr:col>6</xdr:col>
      <xdr:colOff>1351</xdr:colOff>
      <xdr:row>2</xdr:row>
      <xdr:rowOff>236499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0"/>
          <a:ext cx="1239601" cy="73179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876300</xdr:colOff>
      <xdr:row>0</xdr:row>
      <xdr:rowOff>0</xdr:rowOff>
    </xdr:from>
    <xdr:to>
      <xdr:col>6</xdr:col>
      <xdr:colOff>1351</xdr:colOff>
      <xdr:row>2</xdr:row>
      <xdr:rowOff>236499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0"/>
          <a:ext cx="1239601" cy="731799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876300</xdr:colOff>
      <xdr:row>0</xdr:row>
      <xdr:rowOff>0</xdr:rowOff>
    </xdr:from>
    <xdr:to>
      <xdr:col>6</xdr:col>
      <xdr:colOff>1351</xdr:colOff>
      <xdr:row>2</xdr:row>
      <xdr:rowOff>236499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0"/>
          <a:ext cx="1239601" cy="731799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876300</xdr:colOff>
      <xdr:row>0</xdr:row>
      <xdr:rowOff>0</xdr:rowOff>
    </xdr:from>
    <xdr:to>
      <xdr:col>6</xdr:col>
      <xdr:colOff>1351</xdr:colOff>
      <xdr:row>2</xdr:row>
      <xdr:rowOff>236499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0"/>
          <a:ext cx="1239601" cy="73179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876300</xdr:colOff>
      <xdr:row>0</xdr:row>
      <xdr:rowOff>0</xdr:rowOff>
    </xdr:from>
    <xdr:to>
      <xdr:col>6</xdr:col>
      <xdr:colOff>1351</xdr:colOff>
      <xdr:row>2</xdr:row>
      <xdr:rowOff>236499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0"/>
          <a:ext cx="1239601" cy="731799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876300</xdr:colOff>
      <xdr:row>0</xdr:row>
      <xdr:rowOff>0</xdr:rowOff>
    </xdr:from>
    <xdr:to>
      <xdr:col>6</xdr:col>
      <xdr:colOff>1351</xdr:colOff>
      <xdr:row>2</xdr:row>
      <xdr:rowOff>236499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0"/>
          <a:ext cx="1239601" cy="731799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876300</xdr:colOff>
      <xdr:row>0</xdr:row>
      <xdr:rowOff>0</xdr:rowOff>
    </xdr:from>
    <xdr:to>
      <xdr:col>6</xdr:col>
      <xdr:colOff>1351</xdr:colOff>
      <xdr:row>2</xdr:row>
      <xdr:rowOff>236499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0"/>
          <a:ext cx="1239601" cy="731799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876300</xdr:colOff>
      <xdr:row>0</xdr:row>
      <xdr:rowOff>0</xdr:rowOff>
    </xdr:from>
    <xdr:to>
      <xdr:col>6</xdr:col>
      <xdr:colOff>1351</xdr:colOff>
      <xdr:row>2</xdr:row>
      <xdr:rowOff>236499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0"/>
          <a:ext cx="1239601" cy="731799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876300</xdr:colOff>
      <xdr:row>0</xdr:row>
      <xdr:rowOff>0</xdr:rowOff>
    </xdr:from>
    <xdr:to>
      <xdr:col>6</xdr:col>
      <xdr:colOff>1351</xdr:colOff>
      <xdr:row>2</xdr:row>
      <xdr:rowOff>236499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0"/>
          <a:ext cx="1239601" cy="731799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866775</xdr:colOff>
      <xdr:row>0</xdr:row>
      <xdr:rowOff>0</xdr:rowOff>
    </xdr:from>
    <xdr:to>
      <xdr:col>5</xdr:col>
      <xdr:colOff>1049101</xdr:colOff>
      <xdr:row>2</xdr:row>
      <xdr:rowOff>236499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95775" y="0"/>
          <a:ext cx="1239601" cy="731799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876300</xdr:colOff>
      <xdr:row>0</xdr:row>
      <xdr:rowOff>0</xdr:rowOff>
    </xdr:from>
    <xdr:to>
      <xdr:col>6</xdr:col>
      <xdr:colOff>1351</xdr:colOff>
      <xdr:row>2</xdr:row>
      <xdr:rowOff>236499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0"/>
          <a:ext cx="1239601" cy="731799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876300</xdr:colOff>
      <xdr:row>0</xdr:row>
      <xdr:rowOff>0</xdr:rowOff>
    </xdr:from>
    <xdr:to>
      <xdr:col>6</xdr:col>
      <xdr:colOff>1351</xdr:colOff>
      <xdr:row>2</xdr:row>
      <xdr:rowOff>236499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0"/>
          <a:ext cx="1239601" cy="731799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876300</xdr:colOff>
      <xdr:row>0</xdr:row>
      <xdr:rowOff>0</xdr:rowOff>
    </xdr:from>
    <xdr:to>
      <xdr:col>6</xdr:col>
      <xdr:colOff>1351</xdr:colOff>
      <xdr:row>2</xdr:row>
      <xdr:rowOff>236499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0"/>
          <a:ext cx="1239601" cy="731799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876300</xdr:colOff>
      <xdr:row>0</xdr:row>
      <xdr:rowOff>0</xdr:rowOff>
    </xdr:from>
    <xdr:to>
      <xdr:col>6</xdr:col>
      <xdr:colOff>1351</xdr:colOff>
      <xdr:row>2</xdr:row>
      <xdr:rowOff>236499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0"/>
          <a:ext cx="1239601" cy="731799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876300</xdr:colOff>
      <xdr:row>0</xdr:row>
      <xdr:rowOff>0</xdr:rowOff>
    </xdr:from>
    <xdr:to>
      <xdr:col>6</xdr:col>
      <xdr:colOff>1351</xdr:colOff>
      <xdr:row>2</xdr:row>
      <xdr:rowOff>236499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0"/>
          <a:ext cx="1239601" cy="731799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876300</xdr:colOff>
      <xdr:row>0</xdr:row>
      <xdr:rowOff>0</xdr:rowOff>
    </xdr:from>
    <xdr:to>
      <xdr:col>6</xdr:col>
      <xdr:colOff>1351</xdr:colOff>
      <xdr:row>2</xdr:row>
      <xdr:rowOff>236499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0"/>
          <a:ext cx="1239601" cy="731799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876300</xdr:colOff>
      <xdr:row>0</xdr:row>
      <xdr:rowOff>0</xdr:rowOff>
    </xdr:from>
    <xdr:to>
      <xdr:col>6</xdr:col>
      <xdr:colOff>1351</xdr:colOff>
      <xdr:row>2</xdr:row>
      <xdr:rowOff>236499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0"/>
          <a:ext cx="1239601" cy="731799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876300</xdr:colOff>
      <xdr:row>0</xdr:row>
      <xdr:rowOff>0</xdr:rowOff>
    </xdr:from>
    <xdr:to>
      <xdr:col>6</xdr:col>
      <xdr:colOff>1351</xdr:colOff>
      <xdr:row>2</xdr:row>
      <xdr:rowOff>236499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0"/>
          <a:ext cx="1239601" cy="731799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876300</xdr:colOff>
      <xdr:row>0</xdr:row>
      <xdr:rowOff>0</xdr:rowOff>
    </xdr:from>
    <xdr:to>
      <xdr:col>6</xdr:col>
      <xdr:colOff>1351</xdr:colOff>
      <xdr:row>2</xdr:row>
      <xdr:rowOff>236499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0"/>
          <a:ext cx="1239601" cy="731799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876300</xdr:colOff>
      <xdr:row>0</xdr:row>
      <xdr:rowOff>0</xdr:rowOff>
    </xdr:from>
    <xdr:to>
      <xdr:col>6</xdr:col>
      <xdr:colOff>1351</xdr:colOff>
      <xdr:row>2</xdr:row>
      <xdr:rowOff>236499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0"/>
          <a:ext cx="1239601" cy="731799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876300</xdr:colOff>
      <xdr:row>0</xdr:row>
      <xdr:rowOff>0</xdr:rowOff>
    </xdr:from>
    <xdr:to>
      <xdr:col>6</xdr:col>
      <xdr:colOff>1351</xdr:colOff>
      <xdr:row>2</xdr:row>
      <xdr:rowOff>236499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0"/>
          <a:ext cx="1239601" cy="731799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876300</xdr:colOff>
      <xdr:row>0</xdr:row>
      <xdr:rowOff>0</xdr:rowOff>
    </xdr:from>
    <xdr:to>
      <xdr:col>6</xdr:col>
      <xdr:colOff>1351</xdr:colOff>
      <xdr:row>2</xdr:row>
      <xdr:rowOff>236499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0"/>
          <a:ext cx="1239601" cy="731799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876300</xdr:colOff>
      <xdr:row>0</xdr:row>
      <xdr:rowOff>0</xdr:rowOff>
    </xdr:from>
    <xdr:to>
      <xdr:col>6</xdr:col>
      <xdr:colOff>1351</xdr:colOff>
      <xdr:row>2</xdr:row>
      <xdr:rowOff>236499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0"/>
          <a:ext cx="1239601" cy="731799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866775</xdr:colOff>
      <xdr:row>0</xdr:row>
      <xdr:rowOff>0</xdr:rowOff>
    </xdr:from>
    <xdr:to>
      <xdr:col>5</xdr:col>
      <xdr:colOff>1049101</xdr:colOff>
      <xdr:row>2</xdr:row>
      <xdr:rowOff>236499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95775" y="0"/>
          <a:ext cx="1239601" cy="731799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866775</xdr:colOff>
      <xdr:row>0</xdr:row>
      <xdr:rowOff>0</xdr:rowOff>
    </xdr:from>
    <xdr:to>
      <xdr:col>5</xdr:col>
      <xdr:colOff>1049101</xdr:colOff>
      <xdr:row>2</xdr:row>
      <xdr:rowOff>236499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95775" y="0"/>
          <a:ext cx="1239601" cy="731799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876300</xdr:colOff>
      <xdr:row>0</xdr:row>
      <xdr:rowOff>0</xdr:rowOff>
    </xdr:from>
    <xdr:to>
      <xdr:col>6</xdr:col>
      <xdr:colOff>1351</xdr:colOff>
      <xdr:row>2</xdr:row>
      <xdr:rowOff>236499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0"/>
          <a:ext cx="1239601" cy="7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5" sqref="A5"/>
    </sheetView>
  </sheetViews>
  <sheetFormatPr baseColWidth="10" defaultRowHeight="14.5" x14ac:dyDescent="0.35"/>
  <cols>
    <col min="1" max="1" width="77.453125" customWidth="1"/>
  </cols>
  <sheetData>
    <row r="1" spans="1:1" ht="43.5" x14ac:dyDescent="0.35">
      <c r="A1" s="171" t="s">
        <v>62</v>
      </c>
    </row>
    <row r="2" spans="1:1" ht="29" x14ac:dyDescent="0.35">
      <c r="A2" s="171" t="s">
        <v>63</v>
      </c>
    </row>
    <row r="3" spans="1:1" ht="43.5" x14ac:dyDescent="0.35">
      <c r="A3" s="171" t="s">
        <v>64</v>
      </c>
    </row>
  </sheetData>
  <sheetProtection algorithmName="SHA-512" hashValue="lvPOUJUq2tarhV2POi0L5+2NvPgnmMuDEd/m5o8TGPSuhF44QxHidZoji9TtAR04wY83AFOthSyOn8eYOsyfyQ==" saltValue="Xn7kC0X5rqRdxM/ri4zIvg==" spinCount="100000" sheet="1" selectLockedCells="1"/>
  <pageMargins left="0.7" right="0.7" top="0.78740157499999996" bottom="0.78740157499999996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D49"/>
  <sheetViews>
    <sheetView tabSelected="1" zoomScaleNormal="100" workbookViewId="0">
      <selection activeCell="C3" sqref="C3"/>
    </sheetView>
  </sheetViews>
  <sheetFormatPr baseColWidth="10" defaultRowHeight="14.5" x14ac:dyDescent="0.35"/>
  <cols>
    <col min="1" max="1" width="1.453125" customWidth="1"/>
    <col min="2" max="2" width="19.1796875" bestFit="1" customWidth="1"/>
    <col min="3" max="3" width="47.1796875" customWidth="1"/>
  </cols>
  <sheetData>
    <row r="1" spans="1:4" ht="16" thickBot="1" x14ac:dyDescent="0.4">
      <c r="A1" s="183"/>
      <c r="B1" s="183"/>
      <c r="C1" s="183"/>
      <c r="D1" s="183"/>
    </row>
    <row r="2" spans="1:4" ht="16" thickBot="1" x14ac:dyDescent="0.4">
      <c r="A2" s="183"/>
      <c r="B2" s="184" t="s">
        <v>15</v>
      </c>
      <c r="C2" s="187" t="s">
        <v>17</v>
      </c>
      <c r="D2" s="183"/>
    </row>
    <row r="3" spans="1:4" ht="16" thickBot="1" x14ac:dyDescent="0.4">
      <c r="A3" s="183"/>
      <c r="B3" s="184" t="s">
        <v>12</v>
      </c>
      <c r="C3" s="188"/>
      <c r="D3" s="183"/>
    </row>
    <row r="4" spans="1:4" ht="16" thickBot="1" x14ac:dyDescent="0.4">
      <c r="A4" s="183"/>
      <c r="B4" s="184" t="s">
        <v>71</v>
      </c>
      <c r="C4" s="198"/>
      <c r="D4" s="183"/>
    </row>
    <row r="5" spans="1:4" ht="16" thickBot="1" x14ac:dyDescent="0.4">
      <c r="A5" s="183"/>
      <c r="B5" s="184" t="s">
        <v>10</v>
      </c>
      <c r="C5" s="188"/>
      <c r="D5" s="183"/>
    </row>
    <row r="6" spans="1:4" ht="16" thickBot="1" x14ac:dyDescent="0.4">
      <c r="A6" s="183"/>
      <c r="B6" s="189" t="s">
        <v>11</v>
      </c>
      <c r="C6" s="190"/>
      <c r="D6" s="183"/>
    </row>
    <row r="7" spans="1:4" ht="16" thickBot="1" x14ac:dyDescent="0.4">
      <c r="A7" s="183"/>
      <c r="B7" s="191"/>
      <c r="C7" s="191"/>
      <c r="D7" s="183"/>
    </row>
    <row r="8" spans="1:4" ht="16" thickBot="1" x14ac:dyDescent="0.4">
      <c r="A8" s="197"/>
      <c r="B8" s="184" t="s">
        <v>14</v>
      </c>
      <c r="C8" s="192" t="s">
        <v>13</v>
      </c>
      <c r="D8" s="183"/>
    </row>
    <row r="9" spans="1:4" ht="15.5" x14ac:dyDescent="0.35">
      <c r="A9" s="197"/>
      <c r="B9" s="193">
        <v>1</v>
      </c>
      <c r="C9" s="194"/>
      <c r="D9" s="183"/>
    </row>
    <row r="10" spans="1:4" ht="15.5" x14ac:dyDescent="0.35">
      <c r="A10" s="197"/>
      <c r="B10" s="195">
        <v>2</v>
      </c>
      <c r="C10" s="194"/>
      <c r="D10" s="183"/>
    </row>
    <row r="11" spans="1:4" ht="15.5" x14ac:dyDescent="0.35">
      <c r="A11" s="197"/>
      <c r="B11" s="195">
        <v>3</v>
      </c>
      <c r="C11" s="194"/>
      <c r="D11" s="183"/>
    </row>
    <row r="12" spans="1:4" ht="15.5" x14ac:dyDescent="0.35">
      <c r="A12" s="197"/>
      <c r="B12" s="195">
        <v>4</v>
      </c>
      <c r="C12" s="194"/>
      <c r="D12" s="183"/>
    </row>
    <row r="13" spans="1:4" ht="15.5" x14ac:dyDescent="0.35">
      <c r="A13" s="197"/>
      <c r="B13" s="195">
        <v>5</v>
      </c>
      <c r="C13" s="194"/>
      <c r="D13" s="183"/>
    </row>
    <row r="14" spans="1:4" ht="15.5" x14ac:dyDescent="0.35">
      <c r="A14" s="197"/>
      <c r="B14" s="195">
        <v>6</v>
      </c>
      <c r="C14" s="194"/>
      <c r="D14" s="183"/>
    </row>
    <row r="15" spans="1:4" ht="15.5" x14ac:dyDescent="0.35">
      <c r="A15" s="197"/>
      <c r="B15" s="195">
        <v>7</v>
      </c>
      <c r="C15" s="194"/>
      <c r="D15" s="183"/>
    </row>
    <row r="16" spans="1:4" ht="15.5" x14ac:dyDescent="0.35">
      <c r="A16" s="197"/>
      <c r="B16" s="195">
        <v>8</v>
      </c>
      <c r="C16" s="194"/>
      <c r="D16" s="183"/>
    </row>
    <row r="17" spans="1:4" ht="15.5" x14ac:dyDescent="0.35">
      <c r="A17" s="197"/>
      <c r="B17" s="195">
        <v>9</v>
      </c>
      <c r="C17" s="194"/>
      <c r="D17" s="183"/>
    </row>
    <row r="18" spans="1:4" ht="15.5" x14ac:dyDescent="0.35">
      <c r="A18" s="197"/>
      <c r="B18" s="195">
        <v>10</v>
      </c>
      <c r="C18" s="194"/>
      <c r="D18" s="183"/>
    </row>
    <row r="19" spans="1:4" ht="15.5" x14ac:dyDescent="0.35">
      <c r="A19" s="197"/>
      <c r="B19" s="195">
        <v>11</v>
      </c>
      <c r="C19" s="194"/>
      <c r="D19" s="183"/>
    </row>
    <row r="20" spans="1:4" ht="15.5" x14ac:dyDescent="0.35">
      <c r="A20" s="197"/>
      <c r="B20" s="195">
        <v>12</v>
      </c>
      <c r="C20" s="194"/>
      <c r="D20" s="183"/>
    </row>
    <row r="21" spans="1:4" ht="15.5" x14ac:dyDescent="0.35">
      <c r="A21" s="197"/>
      <c r="B21" s="195">
        <v>13</v>
      </c>
      <c r="C21" s="194"/>
      <c r="D21" s="183"/>
    </row>
    <row r="22" spans="1:4" ht="15.5" x14ac:dyDescent="0.35">
      <c r="A22" s="197"/>
      <c r="B22" s="195">
        <v>14</v>
      </c>
      <c r="C22" s="194"/>
      <c r="D22" s="183"/>
    </row>
    <row r="23" spans="1:4" ht="15.5" x14ac:dyDescent="0.35">
      <c r="A23" s="197"/>
      <c r="B23" s="195">
        <v>15</v>
      </c>
      <c r="C23" s="194"/>
      <c r="D23" s="183"/>
    </row>
    <row r="24" spans="1:4" ht="15.5" x14ac:dyDescent="0.35">
      <c r="A24" s="197"/>
      <c r="B24" s="195">
        <v>16</v>
      </c>
      <c r="C24" s="194"/>
      <c r="D24" s="183"/>
    </row>
    <row r="25" spans="1:4" ht="15.5" x14ac:dyDescent="0.35">
      <c r="A25" s="197"/>
      <c r="B25" s="195">
        <v>17</v>
      </c>
      <c r="C25" s="194"/>
      <c r="D25" s="183"/>
    </row>
    <row r="26" spans="1:4" ht="15.5" x14ac:dyDescent="0.35">
      <c r="A26" s="197"/>
      <c r="B26" s="195">
        <v>18</v>
      </c>
      <c r="C26" s="194"/>
      <c r="D26" s="183"/>
    </row>
    <row r="27" spans="1:4" ht="15.5" x14ac:dyDescent="0.35">
      <c r="A27" s="197"/>
      <c r="B27" s="195">
        <v>19</v>
      </c>
      <c r="C27" s="194"/>
      <c r="D27" s="183"/>
    </row>
    <row r="28" spans="1:4" ht="15.5" x14ac:dyDescent="0.35">
      <c r="A28" s="197"/>
      <c r="B28" s="195">
        <v>20</v>
      </c>
      <c r="C28" s="194"/>
      <c r="D28" s="183"/>
    </row>
    <row r="29" spans="1:4" ht="15.5" x14ac:dyDescent="0.35">
      <c r="A29" s="197"/>
      <c r="B29" s="195">
        <v>21</v>
      </c>
      <c r="C29" s="194"/>
      <c r="D29" s="183"/>
    </row>
    <row r="30" spans="1:4" ht="15.5" x14ac:dyDescent="0.35">
      <c r="A30" s="197"/>
      <c r="B30" s="195">
        <v>22</v>
      </c>
      <c r="C30" s="194"/>
      <c r="D30" s="183"/>
    </row>
    <row r="31" spans="1:4" ht="15.5" x14ac:dyDescent="0.35">
      <c r="A31" s="197"/>
      <c r="B31" s="195">
        <v>23</v>
      </c>
      <c r="C31" s="194"/>
      <c r="D31" s="183"/>
    </row>
    <row r="32" spans="1:4" ht="15.5" x14ac:dyDescent="0.35">
      <c r="A32" s="197"/>
      <c r="B32" s="195">
        <v>24</v>
      </c>
      <c r="C32" s="194"/>
      <c r="D32" s="183"/>
    </row>
    <row r="33" spans="1:4" ht="15.5" x14ac:dyDescent="0.35">
      <c r="A33" s="197"/>
      <c r="B33" s="195">
        <v>25</v>
      </c>
      <c r="C33" s="194"/>
      <c r="D33" s="183"/>
    </row>
    <row r="34" spans="1:4" ht="15.5" x14ac:dyDescent="0.35">
      <c r="A34" s="197"/>
      <c r="B34" s="195">
        <v>26</v>
      </c>
      <c r="C34" s="194"/>
      <c r="D34" s="183"/>
    </row>
    <row r="35" spans="1:4" ht="15.5" x14ac:dyDescent="0.35">
      <c r="A35" s="197"/>
      <c r="B35" s="195">
        <v>27</v>
      </c>
      <c r="C35" s="194"/>
      <c r="D35" s="183"/>
    </row>
    <row r="36" spans="1:4" ht="15.5" x14ac:dyDescent="0.35">
      <c r="A36" s="197"/>
      <c r="B36" s="195">
        <v>28</v>
      </c>
      <c r="C36" s="194"/>
      <c r="D36" s="183"/>
    </row>
    <row r="37" spans="1:4" ht="15.5" x14ac:dyDescent="0.35">
      <c r="A37" s="197"/>
      <c r="B37" s="195">
        <v>29</v>
      </c>
      <c r="C37" s="194"/>
      <c r="D37" s="183"/>
    </row>
    <row r="38" spans="1:4" ht="15.5" x14ac:dyDescent="0.35">
      <c r="A38" s="197"/>
      <c r="B38" s="195">
        <v>30</v>
      </c>
      <c r="C38" s="194"/>
      <c r="D38" s="183"/>
    </row>
    <row r="39" spans="1:4" ht="15.5" x14ac:dyDescent="0.35">
      <c r="A39" s="197"/>
      <c r="B39" s="195">
        <v>31</v>
      </c>
      <c r="C39" s="194"/>
      <c r="D39" s="183"/>
    </row>
    <row r="40" spans="1:4" ht="16" thickBot="1" x14ac:dyDescent="0.4">
      <c r="A40" s="197"/>
      <c r="B40" s="196">
        <v>32</v>
      </c>
      <c r="C40" s="211"/>
      <c r="D40" s="183"/>
    </row>
    <row r="41" spans="1:4" ht="15.5" x14ac:dyDescent="0.35">
      <c r="A41" s="183"/>
      <c r="B41" s="183"/>
      <c r="C41" s="183"/>
      <c r="D41" s="183"/>
    </row>
    <row r="42" spans="1:4" ht="15.5" x14ac:dyDescent="0.35">
      <c r="A42" s="183"/>
      <c r="B42" s="183"/>
      <c r="C42" s="183"/>
      <c r="D42" s="183"/>
    </row>
    <row r="43" spans="1:4" ht="15.5" x14ac:dyDescent="0.35">
      <c r="A43" s="183"/>
      <c r="B43" s="183"/>
      <c r="C43" s="183"/>
      <c r="D43" s="183"/>
    </row>
    <row r="44" spans="1:4" ht="15.5" x14ac:dyDescent="0.35">
      <c r="A44" s="183"/>
      <c r="B44" s="183"/>
      <c r="C44" s="183"/>
      <c r="D44" s="183"/>
    </row>
    <row r="45" spans="1:4" ht="15.5" x14ac:dyDescent="0.35">
      <c r="A45" s="183"/>
      <c r="B45" s="183"/>
      <c r="C45" s="183"/>
      <c r="D45" s="183"/>
    </row>
    <row r="46" spans="1:4" ht="15.5" x14ac:dyDescent="0.35">
      <c r="A46" s="1"/>
      <c r="B46" s="1"/>
      <c r="C46" s="1"/>
      <c r="D46" s="1"/>
    </row>
    <row r="47" spans="1:4" ht="15.5" x14ac:dyDescent="0.35">
      <c r="A47" s="1"/>
      <c r="B47" s="1"/>
      <c r="C47" s="1"/>
      <c r="D47" s="1"/>
    </row>
    <row r="48" spans="1:4" ht="15.5" x14ac:dyDescent="0.35">
      <c r="A48" s="1"/>
      <c r="B48" s="1"/>
      <c r="C48" s="1"/>
      <c r="D48" s="1"/>
    </row>
    <row r="49" spans="1:4" ht="15.5" x14ac:dyDescent="0.35">
      <c r="A49" s="1"/>
      <c r="B49" s="1"/>
      <c r="C49" s="1"/>
      <c r="D49" s="1"/>
    </row>
  </sheetData>
  <sheetProtection algorithmName="SHA-512" hashValue="9baiXch2UrYPWU1AGW/hHT3wcDZJG8+ej5Eecn7ZVvI2SXZwdg+5Lg/2CN/KW8tARZidFART8997ZoZwAcZZNQ==" saltValue="OIdNRLliI/Oh+SIkHqCiqA==" spinCount="100000" sheet="1" objects="1" scenarios="1"/>
  <pageMargins left="0.70866141732283472" right="0.39370078740157483" top="0.98425196850393704" bottom="0.39370078740157483" header="0.39370078740157483" footer="0.39370078740157483"/>
  <pageSetup paperSize="9" orientation="portrait" horizontalDpi="1200" verticalDpi="1200" r:id="rId1"/>
  <headerFooter>
    <oddHeader>&amp;L&amp;"DR Buch,Fett"&amp;14  Kompass 4&amp;C&amp;"DR Buch,Fett"&amp;14Schul- und Klassendaten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X37"/>
  <sheetViews>
    <sheetView zoomScaleNormal="100" workbookViewId="0">
      <pane ySplit="4" topLeftCell="A5" activePane="bottomLeft" state="frozen"/>
      <selection activeCell="C3" sqref="C3"/>
      <selection pane="bottomLeft" activeCell="C5" sqref="C5"/>
    </sheetView>
  </sheetViews>
  <sheetFormatPr baseColWidth="10" defaultColWidth="10.81640625" defaultRowHeight="14.5" x14ac:dyDescent="0.35"/>
  <cols>
    <col min="1" max="2" width="17.54296875" style="8" customWidth="1"/>
    <col min="3" max="18" width="10.54296875" style="8" customWidth="1"/>
    <col min="19" max="16384" width="10.81640625" style="8"/>
  </cols>
  <sheetData>
    <row r="1" spans="1:24" customFormat="1" ht="6" customHeight="1" thickBot="1" x14ac:dyDescent="0.8">
      <c r="A1" s="220"/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0"/>
      <c r="T1" s="220"/>
      <c r="U1" s="44"/>
      <c r="V1" s="44"/>
      <c r="W1" s="44"/>
      <c r="X1" s="44"/>
    </row>
    <row r="2" spans="1:24" customFormat="1" ht="15.75" customHeight="1" thickBot="1" x14ac:dyDescent="0.4">
      <c r="A2" s="225" t="s">
        <v>0</v>
      </c>
      <c r="B2" s="226"/>
      <c r="C2" s="2">
        <v>1</v>
      </c>
      <c r="D2" s="3">
        <v>2</v>
      </c>
      <c r="E2" s="3">
        <v>3</v>
      </c>
      <c r="F2" s="3" t="s">
        <v>8</v>
      </c>
      <c r="G2" s="3" t="s">
        <v>60</v>
      </c>
      <c r="H2" s="2">
        <v>5</v>
      </c>
      <c r="I2" s="3">
        <v>6</v>
      </c>
      <c r="J2" s="4">
        <v>7</v>
      </c>
      <c r="K2" s="5">
        <v>8</v>
      </c>
      <c r="L2" s="6">
        <v>9</v>
      </c>
      <c r="M2" s="4" t="s">
        <v>4</v>
      </c>
      <c r="N2" s="7" t="s">
        <v>5</v>
      </c>
      <c r="O2" s="6" t="s">
        <v>7</v>
      </c>
      <c r="P2" s="4">
        <v>11</v>
      </c>
      <c r="Q2" s="7">
        <v>12</v>
      </c>
      <c r="R2" s="218" t="s">
        <v>9</v>
      </c>
      <c r="S2" s="218" t="s">
        <v>21</v>
      </c>
      <c r="T2" s="218" t="s">
        <v>61</v>
      </c>
      <c r="W2" s="45"/>
    </row>
    <row r="3" spans="1:24" customFormat="1" ht="139.5" customHeight="1" thickBot="1" x14ac:dyDescent="0.4">
      <c r="A3" s="221" t="s">
        <v>59</v>
      </c>
      <c r="B3" s="222"/>
      <c r="C3" s="14" t="s">
        <v>78</v>
      </c>
      <c r="D3" s="15" t="s">
        <v>78</v>
      </c>
      <c r="E3" s="16" t="s">
        <v>78</v>
      </c>
      <c r="F3" s="16" t="s">
        <v>3</v>
      </c>
      <c r="G3" s="18" t="s">
        <v>73</v>
      </c>
      <c r="H3" s="17" t="s">
        <v>3</v>
      </c>
      <c r="I3" s="16" t="s">
        <v>81</v>
      </c>
      <c r="J3" s="16" t="s">
        <v>82</v>
      </c>
      <c r="K3" s="18" t="s">
        <v>83</v>
      </c>
      <c r="L3" s="19" t="s">
        <v>6</v>
      </c>
      <c r="M3" s="18" t="s">
        <v>84</v>
      </c>
      <c r="N3" s="18" t="s">
        <v>84</v>
      </c>
      <c r="O3" s="18" t="s">
        <v>84</v>
      </c>
      <c r="P3" s="163" t="s">
        <v>85</v>
      </c>
      <c r="Q3" s="164" t="s">
        <v>86</v>
      </c>
      <c r="R3" s="219"/>
      <c r="S3" s="219"/>
      <c r="T3" s="219"/>
    </row>
    <row r="4" spans="1:24" customFormat="1" ht="16" thickBot="1" x14ac:dyDescent="0.4">
      <c r="A4" s="223" t="s">
        <v>2</v>
      </c>
      <c r="B4" s="224"/>
      <c r="C4" s="66">
        <v>1.5</v>
      </c>
      <c r="D4" s="20">
        <v>2</v>
      </c>
      <c r="E4" s="20">
        <v>3</v>
      </c>
      <c r="F4" s="20">
        <v>1</v>
      </c>
      <c r="G4" s="20">
        <v>2</v>
      </c>
      <c r="H4" s="20">
        <v>2</v>
      </c>
      <c r="I4" s="20">
        <v>4</v>
      </c>
      <c r="J4" s="20">
        <v>2</v>
      </c>
      <c r="K4" s="20">
        <v>4</v>
      </c>
      <c r="L4" s="21">
        <v>3</v>
      </c>
      <c r="M4" s="22">
        <v>1</v>
      </c>
      <c r="N4" s="20">
        <v>2</v>
      </c>
      <c r="O4" s="21">
        <v>1</v>
      </c>
      <c r="P4" s="22">
        <v>1</v>
      </c>
      <c r="Q4" s="37">
        <v>4</v>
      </c>
      <c r="R4" s="38">
        <f>SUM(C4:Q4)</f>
        <v>33.5</v>
      </c>
      <c r="S4" s="38"/>
      <c r="T4" s="38"/>
    </row>
    <row r="5" spans="1:24" customFormat="1" ht="15.5" x14ac:dyDescent="0.35">
      <c r="A5" s="234" t="str">
        <f>IF(COUNTA('1_Daten'!C9)=1, '1_Daten'!C9,"")</f>
        <v/>
      </c>
      <c r="B5" s="235"/>
      <c r="C5" s="32"/>
      <c r="D5" s="32"/>
      <c r="E5" s="32"/>
      <c r="F5" s="32"/>
      <c r="G5" s="32"/>
      <c r="H5" s="32"/>
      <c r="I5" s="32"/>
      <c r="J5" s="32"/>
      <c r="K5" s="32"/>
      <c r="L5" s="32"/>
      <c r="M5" s="33"/>
      <c r="N5" s="32"/>
      <c r="O5" s="33"/>
      <c r="P5" s="33"/>
      <c r="Q5" s="40"/>
      <c r="R5" s="148" t="str">
        <f>IF(COUNTA('1_Daten'!C9)=1,SUM(C5:Q5),"")</f>
        <v/>
      </c>
      <c r="S5" s="160" t="str">
        <f>IF(COUNTA('1_Daten'!C9)=1,R5/$R$4,"")</f>
        <v/>
      </c>
      <c r="T5" s="153" t="str">
        <f>IF(COUNT(S5)=1,IF(S5&gt;=0.695,"E",IF(S5&lt;0.595,"G","M")),"")</f>
        <v/>
      </c>
    </row>
    <row r="6" spans="1:24" customFormat="1" ht="15.5" x14ac:dyDescent="0.35">
      <c r="A6" s="231" t="str">
        <f>IF(COUNTA('1_Daten'!C10)=1, '1_Daten'!C10,"")</f>
        <v/>
      </c>
      <c r="B6" s="232"/>
      <c r="C6" s="34"/>
      <c r="D6" s="34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41"/>
      <c r="R6" s="149" t="str">
        <f>IF(COUNTA('1_Daten'!C10)=1,SUM(C6:Q6),"")</f>
        <v/>
      </c>
      <c r="S6" s="161" t="str">
        <f>IF(COUNTA('1_Daten'!C10)=1,R6/$R$4,"")</f>
        <v/>
      </c>
      <c r="T6" s="39" t="str">
        <f t="shared" ref="T6:T36" si="0">IF(COUNT(S6)=1,IF(S6&gt;=0.695,"E",IF(S6&lt;0.595,"G","M")),"")</f>
        <v/>
      </c>
    </row>
    <row r="7" spans="1:24" customFormat="1" ht="15.5" x14ac:dyDescent="0.35">
      <c r="A7" s="227" t="str">
        <f>IF(COUNTA('1_Daten'!C11)=1, '1_Daten'!C11,"")</f>
        <v/>
      </c>
      <c r="B7" s="228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41"/>
      <c r="R7" s="149" t="str">
        <f>IF(COUNTA('1_Daten'!C11)=1,SUM(C7:Q7),"")</f>
        <v/>
      </c>
      <c r="S7" s="161" t="str">
        <f>IF(COUNTA('1_Daten'!C11)=1,R7/$R$4,"")</f>
        <v/>
      </c>
      <c r="T7" s="39" t="str">
        <f t="shared" si="0"/>
        <v/>
      </c>
    </row>
    <row r="8" spans="1:24" customFormat="1" ht="15.5" x14ac:dyDescent="0.35">
      <c r="A8" s="231" t="str">
        <f>IF(COUNTA('1_Daten'!C12)=1, '1_Daten'!C12,"")</f>
        <v/>
      </c>
      <c r="B8" s="232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41"/>
      <c r="R8" s="149" t="str">
        <f>IF(COUNTA('1_Daten'!C12)=1,SUM(C8:Q8),"")</f>
        <v/>
      </c>
      <c r="S8" s="161" t="str">
        <f>IF(COUNTA('1_Daten'!C12)=1,R8/$R$4,"")</f>
        <v/>
      </c>
      <c r="T8" s="39" t="str">
        <f t="shared" si="0"/>
        <v/>
      </c>
    </row>
    <row r="9" spans="1:24" customFormat="1" ht="15.5" x14ac:dyDescent="0.35">
      <c r="A9" s="227" t="str">
        <f>IF(COUNTA('1_Daten'!C13)=1, '1_Daten'!C13,"")</f>
        <v/>
      </c>
      <c r="B9" s="233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41"/>
      <c r="R9" s="149" t="str">
        <f>IF(COUNTA('1_Daten'!C13)=1,SUM(C9:Q9),"")</f>
        <v/>
      </c>
      <c r="S9" s="161" t="str">
        <f>IF(COUNTA('1_Daten'!C13)=1,R9/$R$4,"")</f>
        <v/>
      </c>
      <c r="T9" s="39" t="str">
        <f t="shared" si="0"/>
        <v/>
      </c>
    </row>
    <row r="10" spans="1:24" customFormat="1" ht="15.5" x14ac:dyDescent="0.35">
      <c r="A10" s="231" t="str">
        <f>IF(COUNTA('1_Daten'!C14)=1, '1_Daten'!C14,"")</f>
        <v/>
      </c>
      <c r="B10" s="232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41"/>
      <c r="R10" s="149" t="str">
        <f>IF(COUNTA('1_Daten'!C14)=1,SUM(C10:Q10),"")</f>
        <v/>
      </c>
      <c r="S10" s="161" t="str">
        <f>IF(COUNTA('1_Daten'!C14)=1,R10/$R$4,"")</f>
        <v/>
      </c>
      <c r="T10" s="39" t="str">
        <f t="shared" si="0"/>
        <v/>
      </c>
    </row>
    <row r="11" spans="1:24" customFormat="1" ht="15.5" x14ac:dyDescent="0.35">
      <c r="A11" s="227" t="str">
        <f>IF(COUNTA('1_Daten'!C15)=1, '1_Daten'!C15,"")</f>
        <v/>
      </c>
      <c r="B11" s="228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41"/>
      <c r="R11" s="149" t="str">
        <f>IF(COUNTA('1_Daten'!C15)=1,SUM(C11:Q11),"")</f>
        <v/>
      </c>
      <c r="S11" s="161" t="str">
        <f>IF(COUNTA('1_Daten'!C15)=1,R11/$R$4,"")</f>
        <v/>
      </c>
      <c r="T11" s="39" t="str">
        <f t="shared" si="0"/>
        <v/>
      </c>
    </row>
    <row r="12" spans="1:24" customFormat="1" ht="15.5" x14ac:dyDescent="0.35">
      <c r="A12" s="227" t="str">
        <f>IF(COUNTA('1_Daten'!C16)=1, '1_Daten'!C16,"")</f>
        <v/>
      </c>
      <c r="B12" s="228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41"/>
      <c r="R12" s="149" t="str">
        <f>IF(COUNTA('1_Daten'!C16)=1,SUM(C12:Q12),"")</f>
        <v/>
      </c>
      <c r="S12" s="161" t="str">
        <f>IF(COUNTA('1_Daten'!C16)=1,R12/$R$4,"")</f>
        <v/>
      </c>
      <c r="T12" s="39" t="str">
        <f t="shared" si="0"/>
        <v/>
      </c>
    </row>
    <row r="13" spans="1:24" customFormat="1" ht="15.5" x14ac:dyDescent="0.35">
      <c r="A13" s="231" t="str">
        <f>IF(COUNTA('1_Daten'!C17)=1, '1_Daten'!C17,"")</f>
        <v/>
      </c>
      <c r="B13" s="232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41"/>
      <c r="R13" s="149" t="str">
        <f>IF(COUNTA('1_Daten'!C17)=1,SUM(C13:Q13),"")</f>
        <v/>
      </c>
      <c r="S13" s="161" t="str">
        <f>IF(COUNTA('1_Daten'!C17)=1,R13/$R$4,"")</f>
        <v/>
      </c>
      <c r="T13" s="39" t="str">
        <f t="shared" si="0"/>
        <v/>
      </c>
    </row>
    <row r="14" spans="1:24" customFormat="1" ht="15.5" x14ac:dyDescent="0.35">
      <c r="A14" s="227" t="str">
        <f>IF(COUNTA('1_Daten'!C18)=1, '1_Daten'!C18,"")</f>
        <v/>
      </c>
      <c r="B14" s="228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41"/>
      <c r="R14" s="149" t="str">
        <f>IF(COUNTA('1_Daten'!C18)=1,SUM(C14:Q14),"")</f>
        <v/>
      </c>
      <c r="S14" s="161" t="str">
        <f>IF(COUNTA('1_Daten'!C18)=1,R14/$R$4,"")</f>
        <v/>
      </c>
      <c r="T14" s="39" t="str">
        <f t="shared" si="0"/>
        <v/>
      </c>
    </row>
    <row r="15" spans="1:24" customFormat="1" ht="15.5" x14ac:dyDescent="0.35">
      <c r="A15" s="231" t="str">
        <f>IF(COUNTA('1_Daten'!C19)=1, '1_Daten'!C19,"")</f>
        <v/>
      </c>
      <c r="B15" s="232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41"/>
      <c r="R15" s="149" t="str">
        <f>IF(COUNTA('1_Daten'!C19)=1,SUM(C15:Q15),"")</f>
        <v/>
      </c>
      <c r="S15" s="161" t="str">
        <f>IF(COUNTA('1_Daten'!C19)=1,R15/$R$4,"")</f>
        <v/>
      </c>
      <c r="T15" s="39" t="str">
        <f t="shared" si="0"/>
        <v/>
      </c>
    </row>
    <row r="16" spans="1:24" customFormat="1" ht="15.5" x14ac:dyDescent="0.35">
      <c r="A16" s="227" t="str">
        <f>IF(COUNTA('1_Daten'!C20)=1, '1_Daten'!C20,"")</f>
        <v/>
      </c>
      <c r="B16" s="228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41"/>
      <c r="R16" s="149" t="str">
        <f>IF(COUNTA('1_Daten'!C20)=1,SUM(C16:Q16),"")</f>
        <v/>
      </c>
      <c r="S16" s="161" t="str">
        <f>IF(COUNTA('1_Daten'!C20)=1,R16/$R$4,"")</f>
        <v/>
      </c>
      <c r="T16" s="39" t="str">
        <f t="shared" si="0"/>
        <v/>
      </c>
    </row>
    <row r="17" spans="1:20" customFormat="1" ht="15.5" x14ac:dyDescent="0.35">
      <c r="A17" s="227" t="str">
        <f>IF(COUNTA('1_Daten'!C21)=1, '1_Daten'!C21,"")</f>
        <v/>
      </c>
      <c r="B17" s="228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41"/>
      <c r="R17" s="149" t="str">
        <f>IF(COUNTA('1_Daten'!C21)=1,SUM(C17:Q17),"")</f>
        <v/>
      </c>
      <c r="S17" s="161" t="str">
        <f>IF(COUNTA('1_Daten'!C21)=1,R17/$R$4,"")</f>
        <v/>
      </c>
      <c r="T17" s="39" t="str">
        <f t="shared" si="0"/>
        <v/>
      </c>
    </row>
    <row r="18" spans="1:20" customFormat="1" ht="15.5" x14ac:dyDescent="0.35">
      <c r="A18" s="227" t="str">
        <f>IF(COUNTA('1_Daten'!C22)=1, '1_Daten'!C22,"")</f>
        <v/>
      </c>
      <c r="B18" s="228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41"/>
      <c r="R18" s="149" t="str">
        <f>IF(COUNTA('1_Daten'!C22)=1,SUM(C18:Q18),"")</f>
        <v/>
      </c>
      <c r="S18" s="161" t="str">
        <f>IF(COUNTA('1_Daten'!C22)=1,R18/$R$4,"")</f>
        <v/>
      </c>
      <c r="T18" s="39" t="str">
        <f t="shared" si="0"/>
        <v/>
      </c>
    </row>
    <row r="19" spans="1:20" customFormat="1" ht="15.5" x14ac:dyDescent="0.35">
      <c r="A19" s="229" t="str">
        <f>IF(COUNTA('1_Daten'!C23)=1, '1_Daten'!C23,"")</f>
        <v/>
      </c>
      <c r="B19" s="230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41"/>
      <c r="R19" s="149" t="str">
        <f>IF(COUNTA('1_Daten'!C23)=1,SUM(C19:Q19),"")</f>
        <v/>
      </c>
      <c r="S19" s="161" t="str">
        <f>IF(COUNTA('1_Daten'!C23)=1,R19/$R$4,"")</f>
        <v/>
      </c>
      <c r="T19" s="39" t="str">
        <f t="shared" si="0"/>
        <v/>
      </c>
    </row>
    <row r="20" spans="1:20" customFormat="1" ht="15.5" x14ac:dyDescent="0.35">
      <c r="A20" s="231" t="str">
        <f>IF(COUNTA('1_Daten'!C24)=1, '1_Daten'!C24,"")</f>
        <v/>
      </c>
      <c r="B20" s="232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41"/>
      <c r="R20" s="149" t="str">
        <f>IF(COUNTA('1_Daten'!C24)=1,SUM(C20:Q20),"")</f>
        <v/>
      </c>
      <c r="S20" s="161" t="str">
        <f>IF(COUNTA('1_Daten'!C24)=1,R20/$R$4,"")</f>
        <v/>
      </c>
      <c r="T20" s="39" t="str">
        <f t="shared" si="0"/>
        <v/>
      </c>
    </row>
    <row r="21" spans="1:20" customFormat="1" ht="15.5" x14ac:dyDescent="0.35">
      <c r="A21" s="227" t="str">
        <f>IF(COUNTA('1_Daten'!C25)=1, '1_Daten'!C25,"")</f>
        <v/>
      </c>
      <c r="B21" s="228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41"/>
      <c r="R21" s="149" t="str">
        <f>IF(COUNTA('1_Daten'!C25)=1,SUM(C21:Q21),"")</f>
        <v/>
      </c>
      <c r="S21" s="161" t="str">
        <f>IF(COUNTA('1_Daten'!C25)=1,R21/$R$4,"")</f>
        <v/>
      </c>
      <c r="T21" s="39" t="str">
        <f t="shared" si="0"/>
        <v/>
      </c>
    </row>
    <row r="22" spans="1:20" customFormat="1" ht="15.5" x14ac:dyDescent="0.35">
      <c r="A22" s="227" t="str">
        <f>IF(COUNTA('1_Daten'!C26)=1, '1_Daten'!C26,"")</f>
        <v/>
      </c>
      <c r="B22" s="228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41"/>
      <c r="R22" s="149" t="str">
        <f>IF(COUNTA('1_Daten'!C26)=1,SUM(C22:Q22),"")</f>
        <v/>
      </c>
      <c r="S22" s="161" t="str">
        <f>IF(COUNTA('1_Daten'!C26)=1,R22/$R$4,"")</f>
        <v/>
      </c>
      <c r="T22" s="39" t="str">
        <f t="shared" si="0"/>
        <v/>
      </c>
    </row>
    <row r="23" spans="1:20" customFormat="1" ht="15.5" x14ac:dyDescent="0.35">
      <c r="A23" s="227" t="str">
        <f>IF(COUNTA('1_Daten'!C27)=1, '1_Daten'!C27,"")</f>
        <v/>
      </c>
      <c r="B23" s="228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41"/>
      <c r="R23" s="149" t="str">
        <f>IF(COUNTA('1_Daten'!C27)=1,SUM(C23:Q23),"")</f>
        <v/>
      </c>
      <c r="S23" s="161" t="str">
        <f>IF(COUNTA('1_Daten'!C27)=1,R23/$R$4,"")</f>
        <v/>
      </c>
      <c r="T23" s="39" t="str">
        <f t="shared" si="0"/>
        <v/>
      </c>
    </row>
    <row r="24" spans="1:20" customFormat="1" ht="15.5" x14ac:dyDescent="0.35">
      <c r="A24" s="227" t="str">
        <f>IF(COUNTA('1_Daten'!C28)=1, '1_Daten'!C28,"")</f>
        <v/>
      </c>
      <c r="B24" s="228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41"/>
      <c r="R24" s="149" t="str">
        <f>IF(COUNTA('1_Daten'!C28)=1,SUM(C24:Q24),"")</f>
        <v/>
      </c>
      <c r="S24" s="161" t="str">
        <f>IF(COUNTA('1_Daten'!C28)=1,R24/$R$4,"")</f>
        <v/>
      </c>
      <c r="T24" s="39" t="str">
        <f t="shared" si="0"/>
        <v/>
      </c>
    </row>
    <row r="25" spans="1:20" customFormat="1" ht="15.5" x14ac:dyDescent="0.35">
      <c r="A25" s="227" t="str">
        <f>IF(COUNTA('1_Daten'!C29)=1, '1_Daten'!C29,"")</f>
        <v/>
      </c>
      <c r="B25" s="228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41"/>
      <c r="R25" s="149" t="str">
        <f>IF(COUNTA('1_Daten'!C29)=1,SUM(C25:Q25),"")</f>
        <v/>
      </c>
      <c r="S25" s="161" t="str">
        <f>IF(COUNTA('1_Daten'!C29)=1,R25/$R$4,"")</f>
        <v/>
      </c>
      <c r="T25" s="39" t="str">
        <f t="shared" si="0"/>
        <v/>
      </c>
    </row>
    <row r="26" spans="1:20" customFormat="1" ht="15.5" x14ac:dyDescent="0.35">
      <c r="A26" s="227" t="str">
        <f>IF(COUNTA('1_Daten'!C30)=1, '1_Daten'!C30,"")</f>
        <v/>
      </c>
      <c r="B26" s="228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41"/>
      <c r="R26" s="149" t="str">
        <f>IF(COUNTA('1_Daten'!C30)=1,SUM(C26:Q26),"")</f>
        <v/>
      </c>
      <c r="S26" s="161" t="str">
        <f>IF(COUNTA('1_Daten'!C30)=1,R26/$R$4,"")</f>
        <v/>
      </c>
      <c r="T26" s="39" t="str">
        <f t="shared" si="0"/>
        <v/>
      </c>
    </row>
    <row r="27" spans="1:20" customFormat="1" ht="15.5" x14ac:dyDescent="0.35">
      <c r="A27" s="227" t="str">
        <f>IF(COUNTA('1_Daten'!C31)=1, '1_Daten'!C31,"")</f>
        <v/>
      </c>
      <c r="B27" s="228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41"/>
      <c r="R27" s="149" t="str">
        <f>IF(COUNTA('1_Daten'!C31)=1,SUM(C27:Q27),"")</f>
        <v/>
      </c>
      <c r="S27" s="161" t="str">
        <f>IF(COUNTA('1_Daten'!C31)=1,R27/$R$4,"")</f>
        <v/>
      </c>
      <c r="T27" s="39" t="str">
        <f t="shared" si="0"/>
        <v/>
      </c>
    </row>
    <row r="28" spans="1:20" customFormat="1" ht="15.5" x14ac:dyDescent="0.35">
      <c r="A28" s="227" t="str">
        <f>IF(COUNTA('1_Daten'!C32)=1, '1_Daten'!C32,"")</f>
        <v/>
      </c>
      <c r="B28" s="228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41"/>
      <c r="R28" s="149" t="str">
        <f>IF(COUNTA('1_Daten'!C32)=1,SUM(C28:Q28),"")</f>
        <v/>
      </c>
      <c r="S28" s="161" t="str">
        <f>IF(COUNTA('1_Daten'!C32)=1,R28/$R$4,"")</f>
        <v/>
      </c>
      <c r="T28" s="39" t="str">
        <f t="shared" si="0"/>
        <v/>
      </c>
    </row>
    <row r="29" spans="1:20" customFormat="1" ht="15.5" x14ac:dyDescent="0.35">
      <c r="A29" s="231" t="str">
        <f>IF(COUNTA('1_Daten'!C33)=1, '1_Daten'!C33,"")</f>
        <v/>
      </c>
      <c r="B29" s="232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41"/>
      <c r="R29" s="149" t="str">
        <f>IF(COUNTA('1_Daten'!C33)=1,SUM(C29:Q29),"")</f>
        <v/>
      </c>
      <c r="S29" s="161" t="str">
        <f>IF(COUNTA('1_Daten'!C33)=1,R29/$R$4,"")</f>
        <v/>
      </c>
      <c r="T29" s="39" t="str">
        <f t="shared" si="0"/>
        <v/>
      </c>
    </row>
    <row r="30" spans="1:20" customFormat="1" ht="15.5" x14ac:dyDescent="0.35">
      <c r="A30" s="227" t="str">
        <f>IF(COUNTA('1_Daten'!C34)=1, '1_Daten'!C34,"")</f>
        <v/>
      </c>
      <c r="B30" s="228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41"/>
      <c r="R30" s="149" t="str">
        <f>IF(COUNTA('1_Daten'!C34)=1,SUM(C30:Q30),"")</f>
        <v/>
      </c>
      <c r="S30" s="161" t="str">
        <f>IF(COUNTA('1_Daten'!C34)=1,R30/$R$4,"")</f>
        <v/>
      </c>
      <c r="T30" s="39" t="str">
        <f t="shared" si="0"/>
        <v/>
      </c>
    </row>
    <row r="31" spans="1:20" customFormat="1" ht="15.5" x14ac:dyDescent="0.35">
      <c r="A31" s="231" t="str">
        <f>IF(COUNTA('1_Daten'!C35)=1, '1_Daten'!C35,"")</f>
        <v/>
      </c>
      <c r="B31" s="232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41"/>
      <c r="R31" s="149" t="str">
        <f>IF(COUNTA('1_Daten'!C35)=1,SUM(C31:Q31),"")</f>
        <v/>
      </c>
      <c r="S31" s="161" t="str">
        <f>IF(COUNTA('1_Daten'!C35)=1,R31/$R$4,"")</f>
        <v/>
      </c>
      <c r="T31" s="39" t="str">
        <f t="shared" si="0"/>
        <v/>
      </c>
    </row>
    <row r="32" spans="1:20" customFormat="1" ht="15.5" x14ac:dyDescent="0.35">
      <c r="A32" s="227" t="str">
        <f>IF(COUNTA('1_Daten'!C36)=1, '1_Daten'!C36,"")</f>
        <v/>
      </c>
      <c r="B32" s="228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41"/>
      <c r="R32" s="149" t="str">
        <f>IF(COUNTA('1_Daten'!C36)=1,SUM(C32:Q32),"")</f>
        <v/>
      </c>
      <c r="S32" s="161" t="str">
        <f>IF(COUNTA('1_Daten'!C36)=1,R32/$R$4,"")</f>
        <v/>
      </c>
      <c r="T32" s="39" t="str">
        <f t="shared" si="0"/>
        <v/>
      </c>
    </row>
    <row r="33" spans="1:20" customFormat="1" ht="15.5" x14ac:dyDescent="0.35">
      <c r="A33" s="227" t="str">
        <f>IF(COUNTA('1_Daten'!C37)=1, '1_Daten'!C37,"")</f>
        <v/>
      </c>
      <c r="B33" s="228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41"/>
      <c r="R33" s="149" t="str">
        <f>IF(COUNTA('1_Daten'!C37)=1,SUM(C33:Q33),"")</f>
        <v/>
      </c>
      <c r="S33" s="161" t="str">
        <f>IF(COUNTA('1_Daten'!C37)=1,R33/$R$4,"")</f>
        <v/>
      </c>
      <c r="T33" s="39" t="str">
        <f t="shared" si="0"/>
        <v/>
      </c>
    </row>
    <row r="34" spans="1:20" customFormat="1" ht="15.5" x14ac:dyDescent="0.35">
      <c r="A34" s="231" t="str">
        <f>IF(COUNTA('1_Daten'!C38)=1, '1_Daten'!C38,"")</f>
        <v/>
      </c>
      <c r="B34" s="232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41"/>
      <c r="R34" s="149" t="str">
        <f>IF(COUNTA('1_Daten'!C38)=1,SUM(C34:Q34),"")</f>
        <v/>
      </c>
      <c r="S34" s="161" t="str">
        <f>IF(COUNTA('1_Daten'!C38)=1,R34/$R$4,"")</f>
        <v/>
      </c>
      <c r="T34" s="39" t="str">
        <f t="shared" si="0"/>
        <v/>
      </c>
    </row>
    <row r="35" spans="1:20" customFormat="1" ht="15.5" x14ac:dyDescent="0.35">
      <c r="A35" s="238" t="str">
        <f>IF(COUNTA('1_Daten'!C39)=1, '1_Daten'!C39,"")</f>
        <v/>
      </c>
      <c r="B35" s="239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41"/>
      <c r="R35" s="149" t="str">
        <f>IF(COUNTA('1_Daten'!C39)=1,SUM(C35:Q35),"")</f>
        <v/>
      </c>
      <c r="S35" s="161" t="str">
        <f>IF(COUNTA('1_Daten'!C39)=1,R35/$R$4,"")</f>
        <v/>
      </c>
      <c r="T35" s="39" t="str">
        <f t="shared" si="0"/>
        <v/>
      </c>
    </row>
    <row r="36" spans="1:20" customFormat="1" ht="16" thickBot="1" x14ac:dyDescent="0.4">
      <c r="A36" s="240" t="str">
        <f>IF(COUNTA('1_Daten'!C40)=1, '1_Daten'!C40,"")</f>
        <v/>
      </c>
      <c r="B36" s="241"/>
      <c r="C36" s="67"/>
      <c r="D36" s="68"/>
      <c r="E36" s="67"/>
      <c r="F36" s="67"/>
      <c r="G36" s="67"/>
      <c r="H36" s="68"/>
      <c r="I36" s="67"/>
      <c r="J36" s="68"/>
      <c r="K36" s="68"/>
      <c r="L36" s="67"/>
      <c r="M36" s="68"/>
      <c r="N36" s="68"/>
      <c r="O36" s="68"/>
      <c r="P36" s="67"/>
      <c r="Q36" s="70"/>
      <c r="R36" s="72" t="str">
        <f>IF(COUNTA('1_Daten'!C40)=1,SUM(C36:Q36),"")</f>
        <v/>
      </c>
      <c r="S36" s="162" t="str">
        <f>IF(COUNTA('1_Daten'!C40)=1,R36/$R$4,"")</f>
        <v/>
      </c>
      <c r="T36" s="154" t="str">
        <f t="shared" si="0"/>
        <v/>
      </c>
    </row>
    <row r="37" spans="1:20" s="1" customFormat="1" ht="16.5" thickTop="1" thickBot="1" x14ac:dyDescent="0.4">
      <c r="A37" s="236" t="s">
        <v>1</v>
      </c>
      <c r="B37" s="237"/>
      <c r="C37" s="36" t="str">
        <f>IF(COUNT(C5:C36)&gt;0,SUM(C5:C36)/COUNT(C5:C36),"")</f>
        <v/>
      </c>
      <c r="D37" s="69" t="str">
        <f t="shared" ref="D37:R37" si="1">IF(COUNT(D5:D36)&gt;0,SUM(D5:D36)/COUNT(D5:D36),"")</f>
        <v/>
      </c>
      <c r="E37" s="36" t="str">
        <f t="shared" si="1"/>
        <v/>
      </c>
      <c r="F37" s="36" t="str">
        <f t="shared" si="1"/>
        <v/>
      </c>
      <c r="G37" s="36" t="str">
        <f t="shared" si="1"/>
        <v/>
      </c>
      <c r="H37" s="69" t="str">
        <f t="shared" si="1"/>
        <v/>
      </c>
      <c r="I37" s="36" t="str">
        <f t="shared" si="1"/>
        <v/>
      </c>
      <c r="J37" s="69" t="str">
        <f t="shared" si="1"/>
        <v/>
      </c>
      <c r="K37" s="69" t="str">
        <f t="shared" si="1"/>
        <v/>
      </c>
      <c r="L37" s="36" t="str">
        <f t="shared" si="1"/>
        <v/>
      </c>
      <c r="M37" s="69" t="str">
        <f t="shared" si="1"/>
        <v/>
      </c>
      <c r="N37" s="69" t="str">
        <f t="shared" si="1"/>
        <v/>
      </c>
      <c r="O37" s="69" t="str">
        <f t="shared" si="1"/>
        <v/>
      </c>
      <c r="P37" s="36" t="str">
        <f t="shared" si="1"/>
        <v/>
      </c>
      <c r="Q37" s="71" t="str">
        <f t="shared" si="1"/>
        <v/>
      </c>
      <c r="R37" s="150" t="str">
        <f t="shared" si="1"/>
        <v/>
      </c>
      <c r="S37" s="155" t="str">
        <f>IF(COUNT(S5:S36)&gt;0,SUM(S5:S36)/COUNT(S5:S36),"")</f>
        <v/>
      </c>
      <c r="T37" s="151"/>
    </row>
  </sheetData>
  <sheetProtection algorithmName="SHA-512" hashValue="uXPth5YroBCF0G3rs+yfZEkYXqXBWMj0DPEJZKtqFlpUgUilAjwYE7qjNEnRNKSO5jKE7O8xhMLWujk12rbhqg==" saltValue="laTydWVHppeGjoeeuJmb7w==" spinCount="100000" sheet="1" objects="1" scenarios="1"/>
  <mergeCells count="40">
    <mergeCell ref="A37:B37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7:B7"/>
    <mergeCell ref="A5:B5"/>
    <mergeCell ref="A6:B6"/>
    <mergeCell ref="A20:B20"/>
    <mergeCell ref="A21:B21"/>
    <mergeCell ref="A25:B25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23:B23"/>
    <mergeCell ref="A24:B24"/>
    <mergeCell ref="A22:B22"/>
    <mergeCell ref="S2:S3"/>
    <mergeCell ref="T2:T3"/>
    <mergeCell ref="A1:T1"/>
    <mergeCell ref="A3:B3"/>
    <mergeCell ref="A4:B4"/>
    <mergeCell ref="A2:B2"/>
    <mergeCell ref="R2:R3"/>
  </mergeCells>
  <dataValidations count="1">
    <dataValidation type="decimal" showInputMessage="1" showErrorMessage="1" sqref="C5:Q36">
      <formula1>0</formula1>
      <formula2>C$4</formula2>
    </dataValidation>
  </dataValidations>
  <pageMargins left="0.39370078740157483" right="0.39370078740157483" top="0.98425196850393704" bottom="0.39370078740157483" header="0.39370078740157483" footer="0.39370078740157483"/>
  <pageSetup paperSize="9" scale="61" orientation="landscape" r:id="rId1"/>
  <headerFooter>
    <oddHeader>&amp;L&amp;"DR Buch,Fett"&amp;20Kompass 4 &amp;C&amp;"DR Buch,Fett"&amp;20Auswertungstabelle Deutsch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A39"/>
  <sheetViews>
    <sheetView zoomScaleNormal="100" workbookViewId="0">
      <pane ySplit="4" topLeftCell="A5" activePane="bottomLeft" state="frozen"/>
      <selection activeCell="C3" sqref="C3"/>
      <selection pane="bottomLeft" activeCell="C5" sqref="C5"/>
    </sheetView>
  </sheetViews>
  <sheetFormatPr baseColWidth="10" defaultColWidth="10.7265625" defaultRowHeight="14.5" x14ac:dyDescent="0.35"/>
  <cols>
    <col min="1" max="2" width="17.54296875" customWidth="1"/>
    <col min="3" max="25" width="7.7265625" style="43" customWidth="1"/>
    <col min="26" max="27" width="7.7265625" customWidth="1"/>
  </cols>
  <sheetData>
    <row r="1" spans="1:27" ht="6" customHeight="1" thickBot="1" x14ac:dyDescent="0.8">
      <c r="A1" s="220"/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0"/>
      <c r="T1" s="220"/>
      <c r="U1" s="220"/>
      <c r="V1" s="220"/>
      <c r="W1" s="220"/>
      <c r="X1" s="220"/>
      <c r="Y1" s="220"/>
      <c r="Z1" s="220"/>
      <c r="AA1" s="220"/>
    </row>
    <row r="2" spans="1:27" ht="16" thickBot="1" x14ac:dyDescent="0.4">
      <c r="A2" s="244" t="s">
        <v>0</v>
      </c>
      <c r="B2" s="245"/>
      <c r="C2" s="46">
        <v>1</v>
      </c>
      <c r="D2" s="47" t="s">
        <v>27</v>
      </c>
      <c r="E2" s="48" t="s">
        <v>28</v>
      </c>
      <c r="F2" s="46">
        <v>3</v>
      </c>
      <c r="G2" s="46">
        <v>4</v>
      </c>
      <c r="H2" s="49">
        <v>5</v>
      </c>
      <c r="I2" s="47" t="s">
        <v>29</v>
      </c>
      <c r="J2" s="48" t="s">
        <v>30</v>
      </c>
      <c r="K2" s="46">
        <v>7</v>
      </c>
      <c r="L2" s="50" t="s">
        <v>31</v>
      </c>
      <c r="M2" s="51" t="s">
        <v>32</v>
      </c>
      <c r="N2" s="50" t="s">
        <v>33</v>
      </c>
      <c r="O2" s="52" t="s">
        <v>34</v>
      </c>
      <c r="P2" s="49">
        <v>10</v>
      </c>
      <c r="Q2" s="46">
        <v>11</v>
      </c>
      <c r="R2" s="53" t="s">
        <v>35</v>
      </c>
      <c r="S2" s="48" t="s">
        <v>36</v>
      </c>
      <c r="T2" s="49" t="s">
        <v>37</v>
      </c>
      <c r="U2" s="49" t="s">
        <v>38</v>
      </c>
      <c r="V2" s="47" t="s">
        <v>39</v>
      </c>
      <c r="W2" s="46" t="s">
        <v>40</v>
      </c>
      <c r="X2" s="54">
        <v>15</v>
      </c>
      <c r="Y2" s="242" t="s">
        <v>9</v>
      </c>
      <c r="Z2" s="242" t="s">
        <v>21</v>
      </c>
      <c r="AA2" s="242" t="s">
        <v>61</v>
      </c>
    </row>
    <row r="3" spans="1:27" ht="139.5" customHeight="1" thickBot="1" x14ac:dyDescent="0.4">
      <c r="A3" s="246" t="s">
        <v>58</v>
      </c>
      <c r="B3" s="247"/>
      <c r="C3" s="58" t="s">
        <v>41</v>
      </c>
      <c r="D3" s="58" t="s">
        <v>42</v>
      </c>
      <c r="E3" s="57" t="s">
        <v>42</v>
      </c>
      <c r="F3" s="58" t="s">
        <v>43</v>
      </c>
      <c r="G3" s="59" t="s">
        <v>44</v>
      </c>
      <c r="H3" s="58" t="s">
        <v>45</v>
      </c>
      <c r="I3" s="60" t="s">
        <v>46</v>
      </c>
      <c r="J3" s="61" t="s">
        <v>47</v>
      </c>
      <c r="K3" s="62" t="s">
        <v>48</v>
      </c>
      <c r="L3" s="63" t="s">
        <v>49</v>
      </c>
      <c r="M3" s="64" t="s">
        <v>49</v>
      </c>
      <c r="N3" s="58" t="s">
        <v>50</v>
      </c>
      <c r="O3" s="65" t="s">
        <v>51</v>
      </c>
      <c r="P3" s="62" t="s">
        <v>52</v>
      </c>
      <c r="Q3" s="58" t="s">
        <v>53</v>
      </c>
      <c r="R3" s="62" t="s">
        <v>54</v>
      </c>
      <c r="S3" s="65" t="s">
        <v>74</v>
      </c>
      <c r="T3" s="62" t="s">
        <v>79</v>
      </c>
      <c r="U3" s="62" t="s">
        <v>79</v>
      </c>
      <c r="V3" s="57" t="s">
        <v>55</v>
      </c>
      <c r="W3" s="56" t="s">
        <v>55</v>
      </c>
      <c r="X3" s="55" t="s">
        <v>56</v>
      </c>
      <c r="Y3" s="243"/>
      <c r="Z3" s="243"/>
      <c r="AA3" s="243"/>
    </row>
    <row r="4" spans="1:27" ht="16" thickBot="1" x14ac:dyDescent="0.4">
      <c r="A4" s="248" t="s">
        <v>2</v>
      </c>
      <c r="B4" s="249"/>
      <c r="C4" s="73">
        <v>1</v>
      </c>
      <c r="D4" s="74">
        <v>1</v>
      </c>
      <c r="E4" s="75">
        <v>2</v>
      </c>
      <c r="F4" s="73">
        <v>2</v>
      </c>
      <c r="G4" s="76">
        <v>2</v>
      </c>
      <c r="H4" s="77">
        <v>2</v>
      </c>
      <c r="I4" s="74">
        <v>1</v>
      </c>
      <c r="J4" s="78">
        <v>2</v>
      </c>
      <c r="K4" s="79">
        <v>1</v>
      </c>
      <c r="L4" s="80">
        <v>1</v>
      </c>
      <c r="M4" s="81">
        <v>2</v>
      </c>
      <c r="N4" s="73">
        <v>1</v>
      </c>
      <c r="O4" s="82">
        <v>1</v>
      </c>
      <c r="P4" s="83">
        <v>1</v>
      </c>
      <c r="Q4" s="73">
        <v>1</v>
      </c>
      <c r="R4" s="79">
        <v>1</v>
      </c>
      <c r="S4" s="82">
        <v>2</v>
      </c>
      <c r="T4" s="83">
        <v>1</v>
      </c>
      <c r="U4" s="83">
        <v>2</v>
      </c>
      <c r="V4" s="84">
        <v>1</v>
      </c>
      <c r="W4" s="85">
        <v>2</v>
      </c>
      <c r="X4" s="80">
        <v>1</v>
      </c>
      <c r="Y4" s="86">
        <f t="shared" ref="Y4" si="0">SUM(C4:X4)</f>
        <v>31</v>
      </c>
      <c r="Z4" s="86"/>
      <c r="AA4" s="86"/>
    </row>
    <row r="5" spans="1:27" ht="15.5" x14ac:dyDescent="0.35">
      <c r="A5" s="252" t="str">
        <f>IF(COUNTA('1_Daten'!C9)=1, '1_Daten'!C9,"")</f>
        <v/>
      </c>
      <c r="B5" s="253"/>
      <c r="C5" s="91"/>
      <c r="D5" s="92"/>
      <c r="E5" s="93"/>
      <c r="F5" s="91"/>
      <c r="G5" s="94"/>
      <c r="H5" s="95"/>
      <c r="I5" s="92"/>
      <c r="J5" s="96"/>
      <c r="K5" s="97"/>
      <c r="L5" s="98"/>
      <c r="M5" s="99"/>
      <c r="N5" s="91"/>
      <c r="O5" s="100"/>
      <c r="P5" s="101"/>
      <c r="Q5" s="91"/>
      <c r="R5" s="97"/>
      <c r="S5" s="100"/>
      <c r="T5" s="101"/>
      <c r="U5" s="101"/>
      <c r="V5" s="102"/>
      <c r="W5" s="100"/>
      <c r="X5" s="103"/>
      <c r="Y5" s="87" t="str">
        <f>IF(COUNTA('1_Daten'!C9)=1,SUM(C5:X5),"")</f>
        <v/>
      </c>
      <c r="Z5" s="165" t="str">
        <f>IF(COUNTA('1_Daten'!C9)=1,Y5/$Y$4,"")</f>
        <v/>
      </c>
      <c r="AA5" s="87" t="str">
        <f>IF(COUNT(Z5)=1,IF(Z5&gt;=0.695,"E",IF(Z5&lt;0.595,"G","M")),"")</f>
        <v/>
      </c>
    </row>
    <row r="6" spans="1:27" ht="15.5" x14ac:dyDescent="0.35">
      <c r="A6" s="254" t="str">
        <f>IF(COUNTA('1_Daten'!C10)=1, '1_Daten'!C10,"")</f>
        <v/>
      </c>
      <c r="B6" s="255"/>
      <c r="C6" s="104"/>
      <c r="D6" s="104"/>
      <c r="E6" s="105"/>
      <c r="F6" s="104"/>
      <c r="G6" s="106"/>
      <c r="H6" s="107"/>
      <c r="I6" s="104"/>
      <c r="J6" s="108"/>
      <c r="K6" s="109"/>
      <c r="L6" s="109"/>
      <c r="M6" s="110"/>
      <c r="N6" s="104"/>
      <c r="O6" s="111"/>
      <c r="P6" s="112"/>
      <c r="Q6" s="104"/>
      <c r="R6" s="109"/>
      <c r="S6" s="111"/>
      <c r="T6" s="112"/>
      <c r="U6" s="112"/>
      <c r="V6" s="105"/>
      <c r="W6" s="111"/>
      <c r="X6" s="113"/>
      <c r="Y6" s="156" t="str">
        <f>IF(COUNTA('1_Daten'!C10)=1,SUM(C6:X6),"")</f>
        <v/>
      </c>
      <c r="Z6" s="166" t="str">
        <f>IF(COUNTA('1_Daten'!C10)=1,Y6/$Y$4,"")</f>
        <v/>
      </c>
      <c r="AA6" s="89" t="str">
        <f t="shared" ref="AA6:AA36" si="1">IF(COUNT(Z6)=1,IF(Z6&gt;=0.695,"E",IF(Z6&lt;0.595,"G","M")),"")</f>
        <v/>
      </c>
    </row>
    <row r="7" spans="1:27" ht="15.5" x14ac:dyDescent="0.35">
      <c r="A7" s="254" t="str">
        <f>IF(COUNTA('1_Daten'!C11)=1, '1_Daten'!C11,"")</f>
        <v/>
      </c>
      <c r="B7" s="255"/>
      <c r="C7" s="104"/>
      <c r="D7" s="104"/>
      <c r="E7" s="105"/>
      <c r="F7" s="104"/>
      <c r="G7" s="106"/>
      <c r="H7" s="107"/>
      <c r="I7" s="104"/>
      <c r="J7" s="108"/>
      <c r="K7" s="109"/>
      <c r="L7" s="109"/>
      <c r="M7" s="110"/>
      <c r="N7" s="104"/>
      <c r="O7" s="111"/>
      <c r="P7" s="112"/>
      <c r="Q7" s="104"/>
      <c r="R7" s="109"/>
      <c r="S7" s="111"/>
      <c r="T7" s="112"/>
      <c r="U7" s="112"/>
      <c r="V7" s="105"/>
      <c r="W7" s="111"/>
      <c r="X7" s="113"/>
      <c r="Y7" s="88" t="str">
        <f>IF(COUNTA('1_Daten'!C11)=1,SUM(C7:X7),"")</f>
        <v/>
      </c>
      <c r="Z7" s="167" t="str">
        <f>IF(COUNTA('1_Daten'!C11)=1,Y7/$Y$4,"")</f>
        <v/>
      </c>
      <c r="AA7" s="88" t="str">
        <f t="shared" si="1"/>
        <v/>
      </c>
    </row>
    <row r="8" spans="1:27" ht="15.5" x14ac:dyDescent="0.35">
      <c r="A8" s="254" t="str">
        <f>IF(COUNTA('1_Daten'!C12)=1, '1_Daten'!C12,"")</f>
        <v/>
      </c>
      <c r="B8" s="255"/>
      <c r="C8" s="104"/>
      <c r="D8" s="104"/>
      <c r="E8" s="105"/>
      <c r="F8" s="104"/>
      <c r="G8" s="106"/>
      <c r="H8" s="107"/>
      <c r="I8" s="104"/>
      <c r="J8" s="108"/>
      <c r="K8" s="109"/>
      <c r="L8" s="109"/>
      <c r="M8" s="110"/>
      <c r="N8" s="104"/>
      <c r="O8" s="111"/>
      <c r="P8" s="112"/>
      <c r="Q8" s="104"/>
      <c r="R8" s="109"/>
      <c r="S8" s="111"/>
      <c r="T8" s="112"/>
      <c r="U8" s="112"/>
      <c r="V8" s="105"/>
      <c r="W8" s="111"/>
      <c r="X8" s="113"/>
      <c r="Y8" s="89" t="str">
        <f>IF(COUNTA('1_Daten'!C12)=1,SUM(C8:X8),"")</f>
        <v/>
      </c>
      <c r="Z8" s="168" t="str">
        <f>IF(COUNTA('1_Daten'!C12)=1,Y8/$Y$4,"")</f>
        <v/>
      </c>
      <c r="AA8" s="89" t="str">
        <f t="shared" si="1"/>
        <v/>
      </c>
    </row>
    <row r="9" spans="1:27" ht="15.5" x14ac:dyDescent="0.35">
      <c r="A9" s="254" t="str">
        <f>IF(COUNTA('1_Daten'!C13)=1, '1_Daten'!C13,"")</f>
        <v/>
      </c>
      <c r="B9" s="255"/>
      <c r="C9" s="104"/>
      <c r="D9" s="104"/>
      <c r="E9" s="105"/>
      <c r="F9" s="104"/>
      <c r="G9" s="106"/>
      <c r="H9" s="107"/>
      <c r="I9" s="104"/>
      <c r="J9" s="108"/>
      <c r="K9" s="109"/>
      <c r="L9" s="109"/>
      <c r="M9" s="110"/>
      <c r="N9" s="104"/>
      <c r="O9" s="111"/>
      <c r="P9" s="112"/>
      <c r="Q9" s="104"/>
      <c r="R9" s="109"/>
      <c r="S9" s="111"/>
      <c r="T9" s="112"/>
      <c r="U9" s="112"/>
      <c r="V9" s="105"/>
      <c r="W9" s="111"/>
      <c r="X9" s="113"/>
      <c r="Y9" s="156" t="str">
        <f>IF(COUNTA('1_Daten'!C13)=1,SUM(C9:X9),"")</f>
        <v/>
      </c>
      <c r="Z9" s="166" t="str">
        <f>IF(COUNTA('1_Daten'!C13)=1,Y9/$Y$4,"")</f>
        <v/>
      </c>
      <c r="AA9" s="89" t="str">
        <f t="shared" si="1"/>
        <v/>
      </c>
    </row>
    <row r="10" spans="1:27" ht="15.5" x14ac:dyDescent="0.35">
      <c r="A10" s="250" t="str">
        <f>IF(COUNTA('1_Daten'!C14)=1, '1_Daten'!C14,"")</f>
        <v/>
      </c>
      <c r="B10" s="251"/>
      <c r="C10" s="104"/>
      <c r="D10" s="104"/>
      <c r="E10" s="105"/>
      <c r="F10" s="104"/>
      <c r="G10" s="106"/>
      <c r="H10" s="107"/>
      <c r="I10" s="104"/>
      <c r="J10" s="108"/>
      <c r="K10" s="109"/>
      <c r="L10" s="109"/>
      <c r="M10" s="110"/>
      <c r="N10" s="104"/>
      <c r="O10" s="111"/>
      <c r="P10" s="112"/>
      <c r="Q10" s="104"/>
      <c r="R10" s="109"/>
      <c r="S10" s="111"/>
      <c r="T10" s="112"/>
      <c r="U10" s="112"/>
      <c r="V10" s="105"/>
      <c r="W10" s="111"/>
      <c r="X10" s="113"/>
      <c r="Y10" s="89" t="str">
        <f>IF(COUNTA('1_Daten'!C14)=1,SUM(C10:X10),"")</f>
        <v/>
      </c>
      <c r="Z10" s="168" t="str">
        <f>IF(COUNTA('1_Daten'!C14)=1,Y10/$Y$4,"")</f>
        <v/>
      </c>
      <c r="AA10" s="89" t="str">
        <f t="shared" si="1"/>
        <v/>
      </c>
    </row>
    <row r="11" spans="1:27" ht="15.5" x14ac:dyDescent="0.35">
      <c r="A11" s="256" t="str">
        <f>IF(COUNTA('1_Daten'!C15)=1, '1_Daten'!C15,"")</f>
        <v/>
      </c>
      <c r="B11" s="257"/>
      <c r="C11" s="104"/>
      <c r="D11" s="104"/>
      <c r="E11" s="105"/>
      <c r="F11" s="104"/>
      <c r="G11" s="106"/>
      <c r="H11" s="107"/>
      <c r="I11" s="104"/>
      <c r="J11" s="108"/>
      <c r="K11" s="109"/>
      <c r="L11" s="109"/>
      <c r="M11" s="110"/>
      <c r="N11" s="104"/>
      <c r="O11" s="111"/>
      <c r="P11" s="112"/>
      <c r="Q11" s="104"/>
      <c r="R11" s="109"/>
      <c r="S11" s="111"/>
      <c r="T11" s="112"/>
      <c r="U11" s="112"/>
      <c r="V11" s="105"/>
      <c r="W11" s="111"/>
      <c r="X11" s="113"/>
      <c r="Y11" s="156" t="str">
        <f>IF(COUNTA('1_Daten'!C15)=1,SUM(C11:X11),"")</f>
        <v/>
      </c>
      <c r="Z11" s="169" t="str">
        <f>IF(COUNTA('1_Daten'!C15)=1,Y11/$Y$4,"")</f>
        <v/>
      </c>
      <c r="AA11" s="89" t="str">
        <f t="shared" si="1"/>
        <v/>
      </c>
    </row>
    <row r="12" spans="1:27" ht="15.5" x14ac:dyDescent="0.35">
      <c r="A12" s="250" t="str">
        <f>IF(COUNTA('1_Daten'!C16)=1, '1_Daten'!C16,"")</f>
        <v/>
      </c>
      <c r="B12" s="251"/>
      <c r="C12" s="104"/>
      <c r="D12" s="104"/>
      <c r="E12" s="105"/>
      <c r="F12" s="104"/>
      <c r="G12" s="106"/>
      <c r="H12" s="107"/>
      <c r="I12" s="104"/>
      <c r="J12" s="108"/>
      <c r="K12" s="109"/>
      <c r="L12" s="109"/>
      <c r="M12" s="110"/>
      <c r="N12" s="104"/>
      <c r="O12" s="111"/>
      <c r="P12" s="112"/>
      <c r="Q12" s="104"/>
      <c r="R12" s="109"/>
      <c r="S12" s="111"/>
      <c r="T12" s="112"/>
      <c r="U12" s="112"/>
      <c r="V12" s="105"/>
      <c r="W12" s="111"/>
      <c r="X12" s="113"/>
      <c r="Y12" s="88" t="str">
        <f>IF(COUNTA('1_Daten'!C16)=1,SUM(C12:X12),"")</f>
        <v/>
      </c>
      <c r="Z12" s="167" t="str">
        <f>IF(COUNTA('1_Daten'!C16)=1,Y12/$Y$4,"")</f>
        <v/>
      </c>
      <c r="AA12" s="88" t="str">
        <f t="shared" si="1"/>
        <v/>
      </c>
    </row>
    <row r="13" spans="1:27" ht="15.5" x14ac:dyDescent="0.35">
      <c r="A13" s="250" t="str">
        <f>IF(COUNTA('1_Daten'!C17)=1, '1_Daten'!C17,"")</f>
        <v/>
      </c>
      <c r="B13" s="251"/>
      <c r="C13" s="104"/>
      <c r="D13" s="104"/>
      <c r="E13" s="105"/>
      <c r="F13" s="104"/>
      <c r="G13" s="106"/>
      <c r="H13" s="107"/>
      <c r="I13" s="104"/>
      <c r="J13" s="108"/>
      <c r="K13" s="109"/>
      <c r="L13" s="109"/>
      <c r="M13" s="110"/>
      <c r="N13" s="104"/>
      <c r="O13" s="111"/>
      <c r="P13" s="112"/>
      <c r="Q13" s="104"/>
      <c r="R13" s="109"/>
      <c r="S13" s="111"/>
      <c r="T13" s="112"/>
      <c r="U13" s="112"/>
      <c r="V13" s="105"/>
      <c r="W13" s="111"/>
      <c r="X13" s="113"/>
      <c r="Y13" s="88" t="str">
        <f>IF(COUNTA('1_Daten'!C17)=1,SUM(C13:X13),"")</f>
        <v/>
      </c>
      <c r="Z13" s="167" t="str">
        <f>IF(COUNTA('1_Daten'!C17)=1,Y13/$Y$4,"")</f>
        <v/>
      </c>
      <c r="AA13" s="88" t="str">
        <f t="shared" si="1"/>
        <v/>
      </c>
    </row>
    <row r="14" spans="1:27" ht="15.5" x14ac:dyDescent="0.35">
      <c r="A14" s="250" t="str">
        <f>IF(COUNTA('1_Daten'!C18)=1, '1_Daten'!C18,"")</f>
        <v/>
      </c>
      <c r="B14" s="251"/>
      <c r="C14" s="104"/>
      <c r="D14" s="104"/>
      <c r="E14" s="105"/>
      <c r="F14" s="104"/>
      <c r="G14" s="106"/>
      <c r="H14" s="107"/>
      <c r="I14" s="104"/>
      <c r="J14" s="108"/>
      <c r="K14" s="109"/>
      <c r="L14" s="109"/>
      <c r="M14" s="110"/>
      <c r="N14" s="104"/>
      <c r="O14" s="111"/>
      <c r="P14" s="112"/>
      <c r="Q14" s="104"/>
      <c r="R14" s="109"/>
      <c r="S14" s="111"/>
      <c r="T14" s="112"/>
      <c r="U14" s="112"/>
      <c r="V14" s="105"/>
      <c r="W14" s="111"/>
      <c r="X14" s="113"/>
      <c r="Y14" s="88" t="str">
        <f>IF(COUNTA('1_Daten'!C18)=1,SUM(C14:X14),"")</f>
        <v/>
      </c>
      <c r="Z14" s="167" t="str">
        <f>IF(COUNTA('1_Daten'!C18)=1,Y14/$Y$4,"")</f>
        <v/>
      </c>
      <c r="AA14" s="88" t="str">
        <f t="shared" si="1"/>
        <v/>
      </c>
    </row>
    <row r="15" spans="1:27" ht="15.5" x14ac:dyDescent="0.35">
      <c r="A15" s="250" t="str">
        <f>IF(COUNTA('1_Daten'!C19)=1, '1_Daten'!C19,"")</f>
        <v/>
      </c>
      <c r="B15" s="251"/>
      <c r="C15" s="104"/>
      <c r="D15" s="104"/>
      <c r="E15" s="105"/>
      <c r="F15" s="104"/>
      <c r="G15" s="106"/>
      <c r="H15" s="107"/>
      <c r="I15" s="104"/>
      <c r="J15" s="108"/>
      <c r="K15" s="109"/>
      <c r="L15" s="109"/>
      <c r="M15" s="110"/>
      <c r="N15" s="104"/>
      <c r="O15" s="111"/>
      <c r="P15" s="112"/>
      <c r="Q15" s="104"/>
      <c r="R15" s="109"/>
      <c r="S15" s="111"/>
      <c r="T15" s="112"/>
      <c r="U15" s="112"/>
      <c r="V15" s="105"/>
      <c r="W15" s="111"/>
      <c r="X15" s="113"/>
      <c r="Y15" s="88" t="str">
        <f>IF(COUNTA('1_Daten'!C19)=1,SUM(C15:X15),"")</f>
        <v/>
      </c>
      <c r="Z15" s="167" t="str">
        <f>IF(COUNTA('1_Daten'!C19)=1,Y15/$Y$4,"")</f>
        <v/>
      </c>
      <c r="AA15" s="88" t="str">
        <f t="shared" si="1"/>
        <v/>
      </c>
    </row>
    <row r="16" spans="1:27" ht="15.5" x14ac:dyDescent="0.35">
      <c r="A16" s="250" t="str">
        <f>IF(COUNTA('1_Daten'!C20)=1, '1_Daten'!C20,"")</f>
        <v/>
      </c>
      <c r="B16" s="251"/>
      <c r="C16" s="104"/>
      <c r="D16" s="104"/>
      <c r="E16" s="105"/>
      <c r="F16" s="104"/>
      <c r="G16" s="106"/>
      <c r="H16" s="107"/>
      <c r="I16" s="104"/>
      <c r="J16" s="108"/>
      <c r="K16" s="109"/>
      <c r="L16" s="109"/>
      <c r="M16" s="110"/>
      <c r="N16" s="104"/>
      <c r="O16" s="111"/>
      <c r="P16" s="112"/>
      <c r="Q16" s="104"/>
      <c r="R16" s="109"/>
      <c r="S16" s="111"/>
      <c r="T16" s="112"/>
      <c r="U16" s="112"/>
      <c r="V16" s="105"/>
      <c r="W16" s="111"/>
      <c r="X16" s="113"/>
      <c r="Y16" s="88" t="str">
        <f>IF(COUNTA('1_Daten'!C20)=1,SUM(C16:X16),"")</f>
        <v/>
      </c>
      <c r="Z16" s="167" t="str">
        <f>IF(COUNTA('1_Daten'!C20)=1,Y16/$Y$4,"")</f>
        <v/>
      </c>
      <c r="AA16" s="88" t="str">
        <f t="shared" si="1"/>
        <v/>
      </c>
    </row>
    <row r="17" spans="1:27" ht="15.5" x14ac:dyDescent="0.35">
      <c r="A17" s="250" t="str">
        <f>IF(COUNTA('1_Daten'!C21)=1, '1_Daten'!C21,"")</f>
        <v/>
      </c>
      <c r="B17" s="251"/>
      <c r="C17" s="104"/>
      <c r="D17" s="104"/>
      <c r="E17" s="105"/>
      <c r="F17" s="104"/>
      <c r="G17" s="106"/>
      <c r="H17" s="107"/>
      <c r="I17" s="104"/>
      <c r="J17" s="108"/>
      <c r="K17" s="109"/>
      <c r="L17" s="109"/>
      <c r="M17" s="110"/>
      <c r="N17" s="104"/>
      <c r="O17" s="111"/>
      <c r="P17" s="112"/>
      <c r="Q17" s="104"/>
      <c r="R17" s="109"/>
      <c r="S17" s="111"/>
      <c r="T17" s="112"/>
      <c r="U17" s="112"/>
      <c r="V17" s="105"/>
      <c r="W17" s="111"/>
      <c r="X17" s="113"/>
      <c r="Y17" s="89" t="str">
        <f>IF(COUNTA('1_Daten'!C21)=1,SUM(C17:X17),"")</f>
        <v/>
      </c>
      <c r="Z17" s="168" t="str">
        <f>IF(COUNTA('1_Daten'!C21)=1,Y17/$Y$4,"")</f>
        <v/>
      </c>
      <c r="AA17" s="89" t="str">
        <f t="shared" si="1"/>
        <v/>
      </c>
    </row>
    <row r="18" spans="1:27" ht="15.5" x14ac:dyDescent="0.35">
      <c r="A18" s="256" t="str">
        <f>IF(COUNTA('1_Daten'!C22)=1, '1_Daten'!C22,"")</f>
        <v/>
      </c>
      <c r="B18" s="257"/>
      <c r="C18" s="104"/>
      <c r="D18" s="104"/>
      <c r="E18" s="105"/>
      <c r="F18" s="104"/>
      <c r="G18" s="106"/>
      <c r="H18" s="107"/>
      <c r="I18" s="104"/>
      <c r="J18" s="108"/>
      <c r="K18" s="109"/>
      <c r="L18" s="109"/>
      <c r="M18" s="110"/>
      <c r="N18" s="104"/>
      <c r="O18" s="111"/>
      <c r="P18" s="112"/>
      <c r="Q18" s="104"/>
      <c r="R18" s="109"/>
      <c r="S18" s="111"/>
      <c r="T18" s="112"/>
      <c r="U18" s="112"/>
      <c r="V18" s="105"/>
      <c r="W18" s="111"/>
      <c r="X18" s="113"/>
      <c r="Y18" s="156" t="str">
        <f>IF(COUNTA('1_Daten'!C22)=1,SUM(C18:X18),"")</f>
        <v/>
      </c>
      <c r="Z18" s="166" t="str">
        <f>IF(COUNTA('1_Daten'!C22)=1,Y18/$Y$4,"")</f>
        <v/>
      </c>
      <c r="AA18" s="89" t="str">
        <f t="shared" si="1"/>
        <v/>
      </c>
    </row>
    <row r="19" spans="1:27" ht="15.5" x14ac:dyDescent="0.35">
      <c r="A19" s="250" t="str">
        <f>IF(COUNTA('1_Daten'!C23)=1, '1_Daten'!C23,"")</f>
        <v/>
      </c>
      <c r="B19" s="251"/>
      <c r="C19" s="104"/>
      <c r="D19" s="104"/>
      <c r="E19" s="105"/>
      <c r="F19" s="104"/>
      <c r="G19" s="106"/>
      <c r="H19" s="107"/>
      <c r="I19" s="104"/>
      <c r="J19" s="108"/>
      <c r="K19" s="109"/>
      <c r="L19" s="109"/>
      <c r="M19" s="110"/>
      <c r="N19" s="104"/>
      <c r="O19" s="111"/>
      <c r="P19" s="112"/>
      <c r="Q19" s="104"/>
      <c r="R19" s="109"/>
      <c r="S19" s="111"/>
      <c r="T19" s="112"/>
      <c r="U19" s="112"/>
      <c r="V19" s="105"/>
      <c r="W19" s="111"/>
      <c r="X19" s="113"/>
      <c r="Y19" s="89" t="str">
        <f>IF(COUNTA('1_Daten'!C23)=1,SUM(C19:X19),"")</f>
        <v/>
      </c>
      <c r="Z19" s="168" t="str">
        <f>IF(COUNTA('1_Daten'!C23)=1,Y19/$Y$4,"")</f>
        <v/>
      </c>
      <c r="AA19" s="89" t="str">
        <f t="shared" si="1"/>
        <v/>
      </c>
    </row>
    <row r="20" spans="1:27" ht="15.5" x14ac:dyDescent="0.35">
      <c r="A20" s="256" t="str">
        <f>IF(COUNTA('1_Daten'!C24)=1, '1_Daten'!C24,"")</f>
        <v/>
      </c>
      <c r="B20" s="257"/>
      <c r="C20" s="104"/>
      <c r="D20" s="104"/>
      <c r="E20" s="105"/>
      <c r="F20" s="104"/>
      <c r="G20" s="106"/>
      <c r="H20" s="107"/>
      <c r="I20" s="104"/>
      <c r="J20" s="108"/>
      <c r="K20" s="109"/>
      <c r="L20" s="109"/>
      <c r="M20" s="110"/>
      <c r="N20" s="104"/>
      <c r="O20" s="111"/>
      <c r="P20" s="112"/>
      <c r="Q20" s="104"/>
      <c r="R20" s="109"/>
      <c r="S20" s="111"/>
      <c r="T20" s="112"/>
      <c r="U20" s="112"/>
      <c r="V20" s="105"/>
      <c r="W20" s="111"/>
      <c r="X20" s="113"/>
      <c r="Y20" s="156" t="str">
        <f>IF(COUNTA('1_Daten'!C24)=1,SUM(C20:X20),"")</f>
        <v/>
      </c>
      <c r="Z20" s="169" t="str">
        <f>IF(COUNTA('1_Daten'!C24)=1,Y20/$Y$4,"")</f>
        <v/>
      </c>
      <c r="AA20" s="89" t="str">
        <f t="shared" si="1"/>
        <v/>
      </c>
    </row>
    <row r="21" spans="1:27" ht="15.5" x14ac:dyDescent="0.35">
      <c r="A21" s="254" t="str">
        <f>IF(COUNTA('1_Daten'!C25)=1, '1_Daten'!C25,"")</f>
        <v/>
      </c>
      <c r="B21" s="255"/>
      <c r="C21" s="104"/>
      <c r="D21" s="104"/>
      <c r="E21" s="105"/>
      <c r="F21" s="104"/>
      <c r="G21" s="106"/>
      <c r="H21" s="107"/>
      <c r="I21" s="104"/>
      <c r="J21" s="108"/>
      <c r="K21" s="109"/>
      <c r="L21" s="109"/>
      <c r="M21" s="110"/>
      <c r="N21" s="104"/>
      <c r="O21" s="111"/>
      <c r="P21" s="112"/>
      <c r="Q21" s="104"/>
      <c r="R21" s="109"/>
      <c r="S21" s="111"/>
      <c r="T21" s="112"/>
      <c r="U21" s="112"/>
      <c r="V21" s="105"/>
      <c r="W21" s="111"/>
      <c r="X21" s="113"/>
      <c r="Y21" s="88" t="str">
        <f>IF(COUNTA('1_Daten'!C25)=1,SUM(C21:X21),"")</f>
        <v/>
      </c>
      <c r="Z21" s="167" t="str">
        <f>IF(COUNTA('1_Daten'!C25)=1,Y21/$Y$4,"")</f>
        <v/>
      </c>
      <c r="AA21" s="88" t="str">
        <f t="shared" si="1"/>
        <v/>
      </c>
    </row>
    <row r="22" spans="1:27" ht="15.5" x14ac:dyDescent="0.35">
      <c r="A22" s="250" t="str">
        <f>IF(COUNTA('1_Daten'!C26)=1, '1_Daten'!C26,"")</f>
        <v/>
      </c>
      <c r="B22" s="251"/>
      <c r="C22" s="104"/>
      <c r="D22" s="104"/>
      <c r="E22" s="105"/>
      <c r="F22" s="104"/>
      <c r="G22" s="106"/>
      <c r="H22" s="107"/>
      <c r="I22" s="104"/>
      <c r="J22" s="108"/>
      <c r="K22" s="109"/>
      <c r="L22" s="109"/>
      <c r="M22" s="110"/>
      <c r="N22" s="104"/>
      <c r="O22" s="111"/>
      <c r="P22" s="112"/>
      <c r="Q22" s="104"/>
      <c r="R22" s="109"/>
      <c r="S22" s="111"/>
      <c r="T22" s="112"/>
      <c r="U22" s="112"/>
      <c r="V22" s="105"/>
      <c r="W22" s="111"/>
      <c r="X22" s="113"/>
      <c r="Y22" s="88" t="str">
        <f>IF(COUNTA('1_Daten'!C26)=1,SUM(C22:X22),"")</f>
        <v/>
      </c>
      <c r="Z22" s="167" t="str">
        <f>IF(COUNTA('1_Daten'!C26)=1,Y22/$Y$4,"")</f>
        <v/>
      </c>
      <c r="AA22" s="88" t="str">
        <f t="shared" si="1"/>
        <v/>
      </c>
    </row>
    <row r="23" spans="1:27" ht="15.5" x14ac:dyDescent="0.35">
      <c r="A23" s="256" t="str">
        <f>IF(COUNTA('1_Daten'!C27)=1, '1_Daten'!C27,"")</f>
        <v/>
      </c>
      <c r="B23" s="257"/>
      <c r="C23" s="104"/>
      <c r="D23" s="104"/>
      <c r="E23" s="105"/>
      <c r="F23" s="104"/>
      <c r="G23" s="106"/>
      <c r="H23" s="107"/>
      <c r="I23" s="104"/>
      <c r="J23" s="108"/>
      <c r="K23" s="109"/>
      <c r="L23" s="109"/>
      <c r="M23" s="110"/>
      <c r="N23" s="104"/>
      <c r="O23" s="111"/>
      <c r="P23" s="112"/>
      <c r="Q23" s="104"/>
      <c r="R23" s="109"/>
      <c r="S23" s="111"/>
      <c r="T23" s="112"/>
      <c r="U23" s="112"/>
      <c r="V23" s="105"/>
      <c r="W23" s="111"/>
      <c r="X23" s="113"/>
      <c r="Y23" s="88" t="str">
        <f>IF(COUNTA('1_Daten'!C27)=1,SUM(C23:X23),"")</f>
        <v/>
      </c>
      <c r="Z23" s="167" t="str">
        <f>IF(COUNTA('1_Daten'!C27)=1,Y23/$Y$4,"")</f>
        <v/>
      </c>
      <c r="AA23" s="88" t="str">
        <f t="shared" si="1"/>
        <v/>
      </c>
    </row>
    <row r="24" spans="1:27" ht="15.5" x14ac:dyDescent="0.35">
      <c r="A24" s="250" t="str">
        <f>IF(COUNTA('1_Daten'!C28)=1, '1_Daten'!C28,"")</f>
        <v/>
      </c>
      <c r="B24" s="251"/>
      <c r="C24" s="104"/>
      <c r="D24" s="104"/>
      <c r="E24" s="105"/>
      <c r="F24" s="104"/>
      <c r="G24" s="106"/>
      <c r="H24" s="107"/>
      <c r="I24" s="104"/>
      <c r="J24" s="108"/>
      <c r="K24" s="109"/>
      <c r="L24" s="109"/>
      <c r="M24" s="110"/>
      <c r="N24" s="104"/>
      <c r="O24" s="111"/>
      <c r="P24" s="112"/>
      <c r="Q24" s="104"/>
      <c r="R24" s="109"/>
      <c r="S24" s="111"/>
      <c r="T24" s="112"/>
      <c r="U24" s="112"/>
      <c r="V24" s="105"/>
      <c r="W24" s="111"/>
      <c r="X24" s="113"/>
      <c r="Y24" s="88" t="str">
        <f>IF(COUNTA('1_Daten'!C28)=1,SUM(C24:X24),"")</f>
        <v/>
      </c>
      <c r="Z24" s="167" t="str">
        <f>IF(COUNTA('1_Daten'!C28)=1,Y24/$Y$4,"")</f>
        <v/>
      </c>
      <c r="AA24" s="88" t="str">
        <f t="shared" si="1"/>
        <v/>
      </c>
    </row>
    <row r="25" spans="1:27" ht="15.5" x14ac:dyDescent="0.35">
      <c r="A25" s="256" t="str">
        <f>IF(COUNTA('1_Daten'!C29)=1, '1_Daten'!C29,"")</f>
        <v/>
      </c>
      <c r="B25" s="257"/>
      <c r="C25" s="104"/>
      <c r="D25" s="104"/>
      <c r="E25" s="105"/>
      <c r="F25" s="104"/>
      <c r="G25" s="106"/>
      <c r="H25" s="107"/>
      <c r="I25" s="104"/>
      <c r="J25" s="108"/>
      <c r="K25" s="109"/>
      <c r="L25" s="109"/>
      <c r="M25" s="110"/>
      <c r="N25" s="104"/>
      <c r="O25" s="111"/>
      <c r="P25" s="112"/>
      <c r="Q25" s="104"/>
      <c r="R25" s="109"/>
      <c r="S25" s="111"/>
      <c r="T25" s="112"/>
      <c r="U25" s="112"/>
      <c r="V25" s="105"/>
      <c r="W25" s="111"/>
      <c r="X25" s="113"/>
      <c r="Y25" s="88" t="str">
        <f>IF(COUNTA('1_Daten'!C29)=1,SUM(C25:X25),"")</f>
        <v/>
      </c>
      <c r="Z25" s="167" t="str">
        <f>IF(COUNTA('1_Daten'!C29)=1,Y25/$Y$4,"")</f>
        <v/>
      </c>
      <c r="AA25" s="88" t="str">
        <f t="shared" si="1"/>
        <v/>
      </c>
    </row>
    <row r="26" spans="1:27" ht="15.5" x14ac:dyDescent="0.35">
      <c r="A26" s="250" t="str">
        <f>IF(COUNTA('1_Daten'!C30)=1, '1_Daten'!C30,"")</f>
        <v/>
      </c>
      <c r="B26" s="251"/>
      <c r="C26" s="104"/>
      <c r="D26" s="104"/>
      <c r="E26" s="105"/>
      <c r="F26" s="104"/>
      <c r="G26" s="106"/>
      <c r="H26" s="107"/>
      <c r="I26" s="104"/>
      <c r="J26" s="108"/>
      <c r="K26" s="109"/>
      <c r="L26" s="109"/>
      <c r="M26" s="110"/>
      <c r="N26" s="104"/>
      <c r="O26" s="111"/>
      <c r="P26" s="112"/>
      <c r="Q26" s="104"/>
      <c r="R26" s="109"/>
      <c r="S26" s="111"/>
      <c r="T26" s="112"/>
      <c r="U26" s="112"/>
      <c r="V26" s="105"/>
      <c r="W26" s="111"/>
      <c r="X26" s="113"/>
      <c r="Y26" s="88" t="str">
        <f>IF(COUNTA('1_Daten'!C30)=1,SUM(C26:X26),"")</f>
        <v/>
      </c>
      <c r="Z26" s="167" t="str">
        <f>IF(COUNTA('1_Daten'!C30)=1,Y26/$Y$4,"")</f>
        <v/>
      </c>
      <c r="AA26" s="88" t="str">
        <f t="shared" si="1"/>
        <v/>
      </c>
    </row>
    <row r="27" spans="1:27" ht="15.5" x14ac:dyDescent="0.35">
      <c r="A27" s="256" t="str">
        <f>IF(COUNTA('1_Daten'!C31)=1, '1_Daten'!C31,"")</f>
        <v/>
      </c>
      <c r="B27" s="257"/>
      <c r="C27" s="104"/>
      <c r="D27" s="104"/>
      <c r="E27" s="105"/>
      <c r="F27" s="104"/>
      <c r="G27" s="106"/>
      <c r="H27" s="107"/>
      <c r="I27" s="104"/>
      <c r="J27" s="108"/>
      <c r="K27" s="109"/>
      <c r="L27" s="109"/>
      <c r="M27" s="110"/>
      <c r="N27" s="104"/>
      <c r="O27" s="111"/>
      <c r="P27" s="112"/>
      <c r="Q27" s="104"/>
      <c r="R27" s="109"/>
      <c r="S27" s="111"/>
      <c r="T27" s="112"/>
      <c r="U27" s="112"/>
      <c r="V27" s="105"/>
      <c r="W27" s="111"/>
      <c r="X27" s="113"/>
      <c r="Y27" s="88" t="str">
        <f>IF(COUNTA('1_Daten'!C31)=1,SUM(C27:X27),"")</f>
        <v/>
      </c>
      <c r="Z27" s="167" t="str">
        <f>IF(COUNTA('1_Daten'!C31)=1,Y27/$Y$4,"")</f>
        <v/>
      </c>
      <c r="AA27" s="88" t="str">
        <f t="shared" si="1"/>
        <v/>
      </c>
    </row>
    <row r="28" spans="1:27" ht="15.5" x14ac:dyDescent="0.35">
      <c r="A28" s="254" t="str">
        <f>IF(COUNTA('1_Daten'!C32)=1, '1_Daten'!C32,"")</f>
        <v/>
      </c>
      <c r="B28" s="255"/>
      <c r="C28" s="104"/>
      <c r="D28" s="104"/>
      <c r="E28" s="105"/>
      <c r="F28" s="104"/>
      <c r="G28" s="106"/>
      <c r="H28" s="107"/>
      <c r="I28" s="104"/>
      <c r="J28" s="108"/>
      <c r="K28" s="109"/>
      <c r="L28" s="109"/>
      <c r="M28" s="110"/>
      <c r="N28" s="104"/>
      <c r="O28" s="111"/>
      <c r="P28" s="112"/>
      <c r="Q28" s="104"/>
      <c r="R28" s="109"/>
      <c r="S28" s="111"/>
      <c r="T28" s="112"/>
      <c r="U28" s="112"/>
      <c r="V28" s="105"/>
      <c r="W28" s="111"/>
      <c r="X28" s="113"/>
      <c r="Y28" s="88" t="str">
        <f>IF(COUNTA('1_Daten'!C32)=1,SUM(C28:X28),"")</f>
        <v/>
      </c>
      <c r="Z28" s="167" t="str">
        <f>IF(COUNTA('1_Daten'!C32)=1,Y28/$Y$4,"")</f>
        <v/>
      </c>
      <c r="AA28" s="88" t="str">
        <f t="shared" si="1"/>
        <v/>
      </c>
    </row>
    <row r="29" spans="1:27" ht="15.5" x14ac:dyDescent="0.35">
      <c r="A29" s="254" t="str">
        <f>IF(COUNTA('1_Daten'!C33)=1, '1_Daten'!C33,"")</f>
        <v/>
      </c>
      <c r="B29" s="255"/>
      <c r="C29" s="104"/>
      <c r="D29" s="104"/>
      <c r="E29" s="105"/>
      <c r="F29" s="104"/>
      <c r="G29" s="106"/>
      <c r="H29" s="107"/>
      <c r="I29" s="104"/>
      <c r="J29" s="108"/>
      <c r="K29" s="109"/>
      <c r="L29" s="109"/>
      <c r="M29" s="110"/>
      <c r="N29" s="104"/>
      <c r="O29" s="111"/>
      <c r="P29" s="112"/>
      <c r="Q29" s="104"/>
      <c r="R29" s="109"/>
      <c r="S29" s="111"/>
      <c r="T29" s="112"/>
      <c r="U29" s="112"/>
      <c r="V29" s="105"/>
      <c r="W29" s="111"/>
      <c r="X29" s="113"/>
      <c r="Y29" s="89" t="str">
        <f>IF(COUNTA('1_Daten'!C33)=1,SUM(C29:X29),"")</f>
        <v/>
      </c>
      <c r="Z29" s="168" t="str">
        <f>IF(COUNTA('1_Daten'!C33)=1,Y29/$Y$4,"")</f>
        <v/>
      </c>
      <c r="AA29" s="89" t="str">
        <f t="shared" si="1"/>
        <v/>
      </c>
    </row>
    <row r="30" spans="1:27" ht="15.5" x14ac:dyDescent="0.35">
      <c r="A30" s="250" t="str">
        <f>IF(COUNTA('1_Daten'!C34)=1, '1_Daten'!C34,"")</f>
        <v/>
      </c>
      <c r="B30" s="251"/>
      <c r="C30" s="114"/>
      <c r="D30" s="104"/>
      <c r="E30" s="105"/>
      <c r="F30" s="104"/>
      <c r="G30" s="106"/>
      <c r="H30" s="107"/>
      <c r="I30" s="104"/>
      <c r="J30" s="108"/>
      <c r="K30" s="109"/>
      <c r="L30" s="109"/>
      <c r="M30" s="110"/>
      <c r="N30" s="104"/>
      <c r="O30" s="111"/>
      <c r="P30" s="112"/>
      <c r="Q30" s="104"/>
      <c r="R30" s="109"/>
      <c r="S30" s="111"/>
      <c r="T30" s="112"/>
      <c r="U30" s="112"/>
      <c r="V30" s="105"/>
      <c r="W30" s="111"/>
      <c r="X30" s="113"/>
      <c r="Y30" s="156" t="str">
        <f>IF(COUNTA('1_Daten'!C34)=1,SUM(C30:X30),"")</f>
        <v/>
      </c>
      <c r="Z30" s="166" t="str">
        <f>IF(COUNTA('1_Daten'!C34)=1,Y30/$Y$4,"")</f>
        <v/>
      </c>
      <c r="AA30" s="89" t="str">
        <f t="shared" si="1"/>
        <v/>
      </c>
    </row>
    <row r="31" spans="1:27" ht="15.5" x14ac:dyDescent="0.35">
      <c r="A31" s="256" t="str">
        <f>IF(COUNTA('1_Daten'!C35)=1, '1_Daten'!C35,"")</f>
        <v/>
      </c>
      <c r="B31" s="257"/>
      <c r="C31" s="114"/>
      <c r="D31" s="104"/>
      <c r="E31" s="105"/>
      <c r="F31" s="104"/>
      <c r="G31" s="106"/>
      <c r="H31" s="107"/>
      <c r="I31" s="104"/>
      <c r="J31" s="108"/>
      <c r="K31" s="109"/>
      <c r="L31" s="109"/>
      <c r="M31" s="110"/>
      <c r="N31" s="104"/>
      <c r="O31" s="111"/>
      <c r="P31" s="112"/>
      <c r="Q31" s="104"/>
      <c r="R31" s="109"/>
      <c r="S31" s="111"/>
      <c r="T31" s="112"/>
      <c r="U31" s="112"/>
      <c r="V31" s="105"/>
      <c r="W31" s="111"/>
      <c r="X31" s="113"/>
      <c r="Y31" s="88" t="str">
        <f>IF(COUNTA('1_Daten'!C35)=1,SUM(C31:X31),"")</f>
        <v/>
      </c>
      <c r="Z31" s="167" t="str">
        <f>IF(COUNTA('1_Daten'!C35)=1,Y31/$Y$4,"")</f>
        <v/>
      </c>
      <c r="AA31" s="88" t="str">
        <f t="shared" si="1"/>
        <v/>
      </c>
    </row>
    <row r="32" spans="1:27" ht="15.5" x14ac:dyDescent="0.35">
      <c r="A32" s="250" t="str">
        <f>IF(COUNTA('1_Daten'!C36)=1, '1_Daten'!C36,"")</f>
        <v/>
      </c>
      <c r="B32" s="251"/>
      <c r="C32" s="114"/>
      <c r="D32" s="104"/>
      <c r="E32" s="105"/>
      <c r="F32" s="104"/>
      <c r="G32" s="106"/>
      <c r="H32" s="107"/>
      <c r="I32" s="104"/>
      <c r="J32" s="108"/>
      <c r="K32" s="109"/>
      <c r="L32" s="109"/>
      <c r="M32" s="110"/>
      <c r="N32" s="104"/>
      <c r="O32" s="111"/>
      <c r="P32" s="112"/>
      <c r="Q32" s="104"/>
      <c r="R32" s="109"/>
      <c r="S32" s="111"/>
      <c r="T32" s="112"/>
      <c r="U32" s="112"/>
      <c r="V32" s="105"/>
      <c r="W32" s="111"/>
      <c r="X32" s="113"/>
      <c r="Y32" s="88" t="str">
        <f>IF(COUNTA('1_Daten'!C36)=1,SUM(C32:X32),"")</f>
        <v/>
      </c>
      <c r="Z32" s="167" t="str">
        <f>IF(COUNTA('1_Daten'!C36)=1,Y32/$Y$4,"")</f>
        <v/>
      </c>
      <c r="AA32" s="88" t="str">
        <f t="shared" si="1"/>
        <v/>
      </c>
    </row>
    <row r="33" spans="1:27" ht="15.5" x14ac:dyDescent="0.35">
      <c r="A33" s="250" t="str">
        <f>IF(COUNTA('1_Daten'!C37)=1, '1_Daten'!C37,"")</f>
        <v/>
      </c>
      <c r="B33" s="251"/>
      <c r="C33" s="114"/>
      <c r="D33" s="104"/>
      <c r="E33" s="105"/>
      <c r="F33" s="104"/>
      <c r="G33" s="106"/>
      <c r="H33" s="107"/>
      <c r="I33" s="104"/>
      <c r="J33" s="108"/>
      <c r="K33" s="109"/>
      <c r="L33" s="109"/>
      <c r="M33" s="110"/>
      <c r="N33" s="104"/>
      <c r="O33" s="111"/>
      <c r="P33" s="112"/>
      <c r="Q33" s="104"/>
      <c r="R33" s="109"/>
      <c r="S33" s="111"/>
      <c r="T33" s="112"/>
      <c r="U33" s="112"/>
      <c r="V33" s="105"/>
      <c r="W33" s="111"/>
      <c r="X33" s="113"/>
      <c r="Y33" s="88" t="str">
        <f>IF(COUNTA('1_Daten'!C37)=1,SUM(C33:X33),"")</f>
        <v/>
      </c>
      <c r="Z33" s="167" t="str">
        <f>IF(COUNTA('1_Daten'!C37)=1,Y33/$Y$4,"")</f>
        <v/>
      </c>
      <c r="AA33" s="88" t="str">
        <f t="shared" si="1"/>
        <v/>
      </c>
    </row>
    <row r="34" spans="1:27" ht="15.5" x14ac:dyDescent="0.35">
      <c r="A34" s="250" t="str">
        <f>IF(COUNTA('1_Daten'!C38)=1, '1_Daten'!C38,"")</f>
        <v/>
      </c>
      <c r="B34" s="251"/>
      <c r="C34" s="114"/>
      <c r="D34" s="104"/>
      <c r="E34" s="105"/>
      <c r="F34" s="104"/>
      <c r="G34" s="106"/>
      <c r="H34" s="107"/>
      <c r="I34" s="104"/>
      <c r="J34" s="108"/>
      <c r="K34" s="109"/>
      <c r="L34" s="109"/>
      <c r="M34" s="110"/>
      <c r="N34" s="104"/>
      <c r="O34" s="111"/>
      <c r="P34" s="112"/>
      <c r="Q34" s="104"/>
      <c r="R34" s="109"/>
      <c r="S34" s="111"/>
      <c r="T34" s="112"/>
      <c r="U34" s="112"/>
      <c r="V34" s="105"/>
      <c r="W34" s="111"/>
      <c r="X34" s="113"/>
      <c r="Y34" s="88" t="str">
        <f>IF(COUNTA('1_Daten'!C38)=1,SUM(C34:X34),"")</f>
        <v/>
      </c>
      <c r="Z34" s="167" t="str">
        <f>IF(COUNTA('1_Daten'!C38)=1,Y34/$Y$4,"")</f>
        <v/>
      </c>
      <c r="AA34" s="88" t="str">
        <f t="shared" si="1"/>
        <v/>
      </c>
    </row>
    <row r="35" spans="1:27" ht="15.5" x14ac:dyDescent="0.35">
      <c r="A35" s="250" t="str">
        <f>IF(COUNTA('1_Daten'!C39)=1, '1_Daten'!C39,"")</f>
        <v/>
      </c>
      <c r="B35" s="251"/>
      <c r="C35" s="114"/>
      <c r="D35" s="104"/>
      <c r="E35" s="105"/>
      <c r="F35" s="104"/>
      <c r="G35" s="106"/>
      <c r="H35" s="107"/>
      <c r="I35" s="104"/>
      <c r="J35" s="108"/>
      <c r="K35" s="109"/>
      <c r="L35" s="109"/>
      <c r="M35" s="110"/>
      <c r="N35" s="104"/>
      <c r="O35" s="111"/>
      <c r="P35" s="112"/>
      <c r="Q35" s="104"/>
      <c r="R35" s="109"/>
      <c r="S35" s="111"/>
      <c r="T35" s="112"/>
      <c r="U35" s="112"/>
      <c r="V35" s="105"/>
      <c r="W35" s="111"/>
      <c r="X35" s="113"/>
      <c r="Y35" s="89" t="str">
        <f>IF(COUNTA('1_Daten'!C39)=1,SUM(C35:X35),"")</f>
        <v/>
      </c>
      <c r="Z35" s="168" t="str">
        <f>IF(COUNTA('1_Daten'!C39)=1,Y35/$Y$4,"")</f>
        <v/>
      </c>
      <c r="AA35" s="89" t="str">
        <f t="shared" si="1"/>
        <v/>
      </c>
    </row>
    <row r="36" spans="1:27" ht="16" thickBot="1" x14ac:dyDescent="0.4">
      <c r="A36" s="258" t="str">
        <f>IF(COUNTA('1_Daten'!C40)=1, '1_Daten'!C40,"")</f>
        <v/>
      </c>
      <c r="B36" s="259"/>
      <c r="C36" s="115"/>
      <c r="D36" s="116"/>
      <c r="E36" s="117"/>
      <c r="F36" s="116"/>
      <c r="G36" s="118"/>
      <c r="H36" s="119"/>
      <c r="I36" s="116"/>
      <c r="J36" s="120"/>
      <c r="K36" s="121"/>
      <c r="L36" s="121"/>
      <c r="M36" s="122"/>
      <c r="N36" s="116"/>
      <c r="O36" s="123"/>
      <c r="P36" s="124"/>
      <c r="Q36" s="116"/>
      <c r="R36" s="121"/>
      <c r="S36" s="123"/>
      <c r="T36" s="124"/>
      <c r="U36" s="124"/>
      <c r="V36" s="117"/>
      <c r="W36" s="123"/>
      <c r="X36" s="125"/>
      <c r="Y36" s="90" t="str">
        <f>IF(COUNTA('1_Daten'!C40)=1,SUM(C36:X36),"")</f>
        <v/>
      </c>
      <c r="Z36" s="170" t="str">
        <f>IF(COUNTA('1_Daten'!C40)=1,Y36/$Y$4,"")</f>
        <v/>
      </c>
      <c r="AA36" s="90" t="str">
        <f t="shared" si="1"/>
        <v/>
      </c>
    </row>
    <row r="37" spans="1:27" ht="16.5" thickTop="1" thickBot="1" x14ac:dyDescent="0.4">
      <c r="A37" s="260" t="s">
        <v>57</v>
      </c>
      <c r="B37" s="261"/>
      <c r="C37" s="144" t="str">
        <f>IF(COUNT(C5:C36)&gt;0,SUM(C5:C36)/COUNT(C5:C36),"")</f>
        <v/>
      </c>
      <c r="D37" s="144" t="str">
        <f t="shared" ref="D37:Y37" si="2">IF(COUNT(D5:D36)&gt;0,SUM(D5:D36)/COUNT(D5:D36),"")</f>
        <v/>
      </c>
      <c r="E37" s="144" t="str">
        <f t="shared" si="2"/>
        <v/>
      </c>
      <c r="F37" s="144" t="str">
        <f t="shared" si="2"/>
        <v/>
      </c>
      <c r="G37" s="144" t="str">
        <f t="shared" si="2"/>
        <v/>
      </c>
      <c r="H37" s="144" t="str">
        <f t="shared" si="2"/>
        <v/>
      </c>
      <c r="I37" s="144" t="str">
        <f t="shared" si="2"/>
        <v/>
      </c>
      <c r="J37" s="145" t="str">
        <f t="shared" si="2"/>
        <v/>
      </c>
      <c r="K37" s="144" t="str">
        <f t="shared" si="2"/>
        <v/>
      </c>
      <c r="L37" s="144" t="str">
        <f t="shared" si="2"/>
        <v/>
      </c>
      <c r="M37" s="146" t="str">
        <f t="shared" si="2"/>
        <v/>
      </c>
      <c r="N37" s="144" t="str">
        <f t="shared" si="2"/>
        <v/>
      </c>
      <c r="O37" s="146" t="str">
        <f t="shared" si="2"/>
        <v/>
      </c>
      <c r="P37" s="144" t="str">
        <f t="shared" si="2"/>
        <v/>
      </c>
      <c r="Q37" s="144" t="str">
        <f t="shared" si="2"/>
        <v/>
      </c>
      <c r="R37" s="144" t="str">
        <f t="shared" si="2"/>
        <v/>
      </c>
      <c r="S37" s="146" t="str">
        <f t="shared" si="2"/>
        <v/>
      </c>
      <c r="T37" s="144" t="str">
        <f t="shared" si="2"/>
        <v/>
      </c>
      <c r="U37" s="144" t="str">
        <f t="shared" si="2"/>
        <v/>
      </c>
      <c r="V37" s="144" t="str">
        <f t="shared" si="2"/>
        <v/>
      </c>
      <c r="W37" s="146" t="str">
        <f t="shared" si="2"/>
        <v/>
      </c>
      <c r="X37" s="147" t="str">
        <f t="shared" si="2"/>
        <v/>
      </c>
      <c r="Y37" s="157" t="str">
        <f t="shared" si="2"/>
        <v/>
      </c>
      <c r="Z37" s="159" t="str">
        <f t="shared" ref="Z37:AA37" si="3">IF(COUNT(Z5:Z36)&gt;0,SUM(Z5:Z36)/COUNT(Z5:Z36),"")</f>
        <v/>
      </c>
      <c r="AA37" s="158" t="str">
        <f t="shared" si="3"/>
        <v/>
      </c>
    </row>
    <row r="39" spans="1:27" x14ac:dyDescent="0.35">
      <c r="C39" s="262"/>
      <c r="D39" s="262"/>
      <c r="E39" s="262"/>
      <c r="F39" s="262"/>
      <c r="G39" s="262"/>
      <c r="H39" s="262"/>
      <c r="I39" s="262"/>
      <c r="J39" s="262"/>
      <c r="K39" s="262"/>
      <c r="L39" s="262"/>
      <c r="M39" s="262"/>
      <c r="N39" s="262"/>
      <c r="O39" s="262"/>
      <c r="P39" s="262"/>
      <c r="Q39" s="262"/>
      <c r="R39" s="262"/>
      <c r="S39" s="262"/>
      <c r="T39" s="262"/>
      <c r="U39" s="262"/>
      <c r="V39" s="262"/>
      <c r="W39" s="262"/>
      <c r="X39" s="262"/>
      <c r="Y39" s="262"/>
    </row>
  </sheetData>
  <sheetProtection algorithmName="SHA-512" hashValue="KMiiyYC0AOLuwZTtY32BOpFliEBeQ2mC+T4dlYboXxhd5Eb3BCWV6COtsUMTXfKbjAQuco5cuhulIqrLTo624w==" saltValue="ldB86Ro+pwBdzqpFdJcV7Q==" spinCount="100000" sheet="1" objects="1" scenarios="1"/>
  <mergeCells count="41">
    <mergeCell ref="A35:B35"/>
    <mergeCell ref="A36:B36"/>
    <mergeCell ref="A37:B37"/>
    <mergeCell ref="C39:Y39"/>
    <mergeCell ref="A29:B29"/>
    <mergeCell ref="A30:B30"/>
    <mergeCell ref="A31:B31"/>
    <mergeCell ref="A32:B32"/>
    <mergeCell ref="A33:B33"/>
    <mergeCell ref="A34:B34"/>
    <mergeCell ref="A28:B28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4:B4"/>
    <mergeCell ref="A16:B16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Z2:Z3"/>
    <mergeCell ref="AA2:AA3"/>
    <mergeCell ref="A1:AA1"/>
    <mergeCell ref="A2:B2"/>
    <mergeCell ref="Y2:Y3"/>
    <mergeCell ref="A3:B3"/>
  </mergeCells>
  <dataValidations count="1">
    <dataValidation type="decimal" showInputMessage="1" showErrorMessage="1" sqref="C5:X36">
      <formula1>0</formula1>
      <formula2>C$4</formula2>
    </dataValidation>
  </dataValidations>
  <pageMargins left="0.39370078740157483" right="0.39370078740157483" top="0.98425196850393704" bottom="0.39370078740157483" header="0.39370078740157483" footer="0.39370078740157483"/>
  <pageSetup paperSize="9" scale="61" orientation="landscape" horizontalDpi="1200" verticalDpi="1200" r:id="rId1"/>
  <headerFooter>
    <oddHeader>&amp;L&amp;"DR Buch,Fett"&amp;20Kompass 4&amp;C&amp;"DR Buch,Fett"&amp;20Auswertungstabelle Mathematik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workbookViewId="0">
      <selection sqref="A1:G1"/>
    </sheetView>
  </sheetViews>
  <sheetFormatPr baseColWidth="10" defaultColWidth="10.81640625" defaultRowHeight="14.5" x14ac:dyDescent="0.35"/>
  <cols>
    <col min="1" max="2" width="17.54296875" style="8" customWidth="1"/>
    <col min="3" max="3" width="10.54296875" style="8" customWidth="1"/>
    <col min="4" max="8" width="10.81640625" style="8"/>
    <col min="9" max="10" width="10.81640625" style="8" hidden="1" customWidth="1"/>
    <col min="11" max="16384" width="10.81640625" style="8"/>
  </cols>
  <sheetData>
    <row r="1" spans="1:10" customFormat="1" ht="6" customHeight="1" thickBot="1" x14ac:dyDescent="0.8">
      <c r="A1" s="220"/>
      <c r="B1" s="220"/>
      <c r="C1" s="220"/>
      <c r="D1" s="220"/>
      <c r="E1" s="220"/>
      <c r="F1" s="220"/>
      <c r="G1" s="220"/>
      <c r="H1" s="44"/>
      <c r="I1" s="44"/>
    </row>
    <row r="2" spans="1:10" customFormat="1" ht="15.75" customHeight="1" x14ac:dyDescent="0.35">
      <c r="A2" s="269" t="s">
        <v>69</v>
      </c>
      <c r="B2" s="270"/>
      <c r="C2" s="273" t="s">
        <v>65</v>
      </c>
      <c r="D2" s="218" t="s">
        <v>66</v>
      </c>
      <c r="E2" s="275" t="s">
        <v>67</v>
      </c>
      <c r="F2" s="218" t="s">
        <v>68</v>
      </c>
      <c r="G2" s="267" t="s">
        <v>70</v>
      </c>
      <c r="H2" s="45"/>
    </row>
    <row r="3" spans="1:10" customFormat="1" ht="139.5" customHeight="1" thickBot="1" x14ac:dyDescent="0.4">
      <c r="A3" s="271"/>
      <c r="B3" s="272"/>
      <c r="C3" s="274"/>
      <c r="D3" s="219"/>
      <c r="E3" s="276"/>
      <c r="F3" s="219"/>
      <c r="G3" s="268"/>
    </row>
    <row r="4" spans="1:10" customFormat="1" ht="16" thickBot="1" x14ac:dyDescent="0.4">
      <c r="A4" s="223"/>
      <c r="B4" s="265"/>
      <c r="C4" s="176"/>
      <c r="D4" s="38"/>
      <c r="E4" s="173"/>
      <c r="F4" s="38"/>
      <c r="G4" s="173"/>
    </row>
    <row r="5" spans="1:10" customFormat="1" ht="15.5" x14ac:dyDescent="0.35">
      <c r="A5" s="234" t="str">
        <f>IF(COUNTA('1_Daten'!C9)=1, '1_Daten'!C9,"")</f>
        <v/>
      </c>
      <c r="B5" s="235"/>
      <c r="C5" s="178" t="str">
        <f>'2_Deutsch'!S5</f>
        <v/>
      </c>
      <c r="D5" s="174" t="str">
        <f>'2_Deutsch'!T5</f>
        <v/>
      </c>
      <c r="E5" s="181" t="str">
        <f>'3_Mathematik'!Z5</f>
        <v/>
      </c>
      <c r="F5" s="153" t="str">
        <f>'3_Mathematik'!AA5</f>
        <v/>
      </c>
      <c r="G5" s="199" t="str">
        <f>IF(COUNT(I5)=1,IF(AND(I5&gt;0.695,J5=0),"E",IF(I5&lt;0.595,"G","M")),"")</f>
        <v/>
      </c>
      <c r="I5" s="152" t="e">
        <f>AVERAGE(C5,E5)</f>
        <v>#DIV/0!</v>
      </c>
      <c r="J5" s="182">
        <f>IF(OR(D5="G",F5="G"),1, 0)</f>
        <v>0</v>
      </c>
    </row>
    <row r="6" spans="1:10" customFormat="1" ht="15.5" x14ac:dyDescent="0.35">
      <c r="A6" s="227" t="str">
        <f>IF(COUNTA('1_Daten'!C10)=1, '1_Daten'!C10,"")</f>
        <v/>
      </c>
      <c r="B6" s="228"/>
      <c r="C6" s="179" t="str">
        <f>'2_Deutsch'!S6</f>
        <v/>
      </c>
      <c r="D6" s="175" t="str">
        <f>'2_Deutsch'!T6</f>
        <v/>
      </c>
      <c r="E6" s="179" t="str">
        <f>'3_Mathematik'!Z6</f>
        <v/>
      </c>
      <c r="F6" s="39" t="str">
        <f>'3_Mathematik'!AA6</f>
        <v/>
      </c>
      <c r="G6" s="200" t="str">
        <f t="shared" ref="G6:G36" si="0">IF(COUNT(I6)=1,IF(AND(I6&gt;0.695,J6=0),"E",IF(I6&lt;0.595,"G","M")),"")</f>
        <v/>
      </c>
      <c r="I6" s="152" t="e">
        <f t="shared" ref="I6:I36" si="1">AVERAGE(C6,E6)</f>
        <v>#DIV/0!</v>
      </c>
      <c r="J6" s="182">
        <f t="shared" ref="J6:J36" si="2">IF(OR(D6="G",F6="G"),1, 0)</f>
        <v>0</v>
      </c>
    </row>
    <row r="7" spans="1:10" customFormat="1" ht="15.5" x14ac:dyDescent="0.35">
      <c r="A7" s="227" t="str">
        <f>IF(COUNTA('1_Daten'!C11)=1, '1_Daten'!C11,"")</f>
        <v/>
      </c>
      <c r="B7" s="228"/>
      <c r="C7" s="180" t="str">
        <f>'2_Deutsch'!S7</f>
        <v/>
      </c>
      <c r="D7" s="175" t="str">
        <f>'2_Deutsch'!T7</f>
        <v/>
      </c>
      <c r="E7" s="179" t="str">
        <f>'3_Mathematik'!Z7</f>
        <v/>
      </c>
      <c r="F7" s="39" t="str">
        <f>'3_Mathematik'!AA7</f>
        <v/>
      </c>
      <c r="G7" s="200" t="str">
        <f t="shared" si="0"/>
        <v/>
      </c>
      <c r="I7" s="152" t="e">
        <f t="shared" si="1"/>
        <v>#DIV/0!</v>
      </c>
      <c r="J7" s="182">
        <f t="shared" si="2"/>
        <v>0</v>
      </c>
    </row>
    <row r="8" spans="1:10" customFormat="1" ht="15.5" x14ac:dyDescent="0.35">
      <c r="A8" s="227" t="str">
        <f>IF(COUNTA('1_Daten'!C12)=1, '1_Daten'!C12,"")</f>
        <v/>
      </c>
      <c r="B8" s="228"/>
      <c r="C8" s="180" t="str">
        <f>'2_Deutsch'!S8</f>
        <v/>
      </c>
      <c r="D8" s="175" t="str">
        <f>'2_Deutsch'!T8</f>
        <v/>
      </c>
      <c r="E8" s="179" t="str">
        <f>'3_Mathematik'!Z8</f>
        <v/>
      </c>
      <c r="F8" s="39" t="str">
        <f>'3_Mathematik'!AA8</f>
        <v/>
      </c>
      <c r="G8" s="200" t="str">
        <f t="shared" si="0"/>
        <v/>
      </c>
      <c r="I8" s="152" t="e">
        <f t="shared" si="1"/>
        <v>#DIV/0!</v>
      </c>
      <c r="J8" s="182">
        <f t="shared" si="2"/>
        <v>0</v>
      </c>
    </row>
    <row r="9" spans="1:10" customFormat="1" ht="15.5" x14ac:dyDescent="0.35">
      <c r="A9" s="227" t="str">
        <f>IF(COUNTA('1_Daten'!C13)=1, '1_Daten'!C13,"")</f>
        <v/>
      </c>
      <c r="B9" s="228"/>
      <c r="C9" s="180" t="str">
        <f>'2_Deutsch'!S9</f>
        <v/>
      </c>
      <c r="D9" s="175" t="str">
        <f>'2_Deutsch'!T9</f>
        <v/>
      </c>
      <c r="E9" s="179" t="str">
        <f>'3_Mathematik'!Z9</f>
        <v/>
      </c>
      <c r="F9" s="39" t="str">
        <f>'3_Mathematik'!AA9</f>
        <v/>
      </c>
      <c r="G9" s="200" t="str">
        <f t="shared" si="0"/>
        <v/>
      </c>
      <c r="I9" s="152" t="e">
        <f t="shared" si="1"/>
        <v>#DIV/0!</v>
      </c>
      <c r="J9" s="182">
        <f t="shared" si="2"/>
        <v>0</v>
      </c>
    </row>
    <row r="10" spans="1:10" customFormat="1" ht="15.5" x14ac:dyDescent="0.35">
      <c r="A10" s="231" t="str">
        <f>IF(COUNTA('1_Daten'!C14)=1, '1_Daten'!C14,"")</f>
        <v/>
      </c>
      <c r="B10" s="264"/>
      <c r="C10" s="179" t="str">
        <f>'2_Deutsch'!S10</f>
        <v/>
      </c>
      <c r="D10" s="175" t="str">
        <f>'2_Deutsch'!T10</f>
        <v/>
      </c>
      <c r="E10" s="179" t="str">
        <f>'3_Mathematik'!Z10</f>
        <v/>
      </c>
      <c r="F10" s="39" t="str">
        <f>'3_Mathematik'!AA10</f>
        <v/>
      </c>
      <c r="G10" s="200" t="str">
        <f t="shared" si="0"/>
        <v/>
      </c>
      <c r="I10" s="152" t="e">
        <f t="shared" si="1"/>
        <v>#DIV/0!</v>
      </c>
      <c r="J10" s="182">
        <f t="shared" si="2"/>
        <v>0</v>
      </c>
    </row>
    <row r="11" spans="1:10" customFormat="1" ht="15.5" x14ac:dyDescent="0.35">
      <c r="A11" s="227" t="str">
        <f>IF(COUNTA('1_Daten'!C15)=1, '1_Daten'!C15,"")</f>
        <v/>
      </c>
      <c r="B11" s="233"/>
      <c r="C11" s="179" t="str">
        <f>'2_Deutsch'!S11</f>
        <v/>
      </c>
      <c r="D11" s="175" t="str">
        <f>'2_Deutsch'!T11</f>
        <v/>
      </c>
      <c r="E11" s="179" t="str">
        <f>'3_Mathematik'!Z11</f>
        <v/>
      </c>
      <c r="F11" s="39" t="str">
        <f>'3_Mathematik'!AA11</f>
        <v/>
      </c>
      <c r="G11" s="200" t="str">
        <f t="shared" si="0"/>
        <v/>
      </c>
      <c r="I11" s="152" t="e">
        <f t="shared" si="1"/>
        <v>#DIV/0!</v>
      </c>
      <c r="J11" s="182">
        <f t="shared" si="2"/>
        <v>0</v>
      </c>
    </row>
    <row r="12" spans="1:10" customFormat="1" ht="15.5" x14ac:dyDescent="0.35">
      <c r="A12" s="227" t="str">
        <f>IF(COUNTA('1_Daten'!C16)=1, '1_Daten'!C16,"")</f>
        <v/>
      </c>
      <c r="B12" s="228"/>
      <c r="C12" s="180" t="str">
        <f>'2_Deutsch'!S12</f>
        <v/>
      </c>
      <c r="D12" s="175" t="str">
        <f>'2_Deutsch'!T12</f>
        <v/>
      </c>
      <c r="E12" s="179" t="str">
        <f>'3_Mathematik'!Z12</f>
        <v/>
      </c>
      <c r="F12" s="39" t="str">
        <f>'3_Mathematik'!AA12</f>
        <v/>
      </c>
      <c r="G12" s="200" t="str">
        <f t="shared" si="0"/>
        <v/>
      </c>
      <c r="I12" s="152" t="e">
        <f t="shared" si="1"/>
        <v>#DIV/0!</v>
      </c>
      <c r="J12" s="182">
        <f t="shared" si="2"/>
        <v>0</v>
      </c>
    </row>
    <row r="13" spans="1:10" customFormat="1" ht="15.5" x14ac:dyDescent="0.35">
      <c r="A13" s="231" t="str">
        <f>IF(COUNTA('1_Daten'!C17)=1, '1_Daten'!C17,"")</f>
        <v/>
      </c>
      <c r="B13" s="264"/>
      <c r="C13" s="179" t="str">
        <f>'2_Deutsch'!S13</f>
        <v/>
      </c>
      <c r="D13" s="175" t="str">
        <f>'2_Deutsch'!T13</f>
        <v/>
      </c>
      <c r="E13" s="179" t="str">
        <f>'3_Mathematik'!Z13</f>
        <v/>
      </c>
      <c r="F13" s="39" t="str">
        <f>'3_Mathematik'!AA13</f>
        <v/>
      </c>
      <c r="G13" s="200" t="str">
        <f t="shared" si="0"/>
        <v/>
      </c>
      <c r="I13" s="152" t="e">
        <f t="shared" si="1"/>
        <v>#DIV/0!</v>
      </c>
      <c r="J13" s="182">
        <f t="shared" si="2"/>
        <v>0</v>
      </c>
    </row>
    <row r="14" spans="1:10" customFormat="1" ht="15.5" x14ac:dyDescent="0.35">
      <c r="A14" s="227" t="str">
        <f>IF(COUNTA('1_Daten'!C18)=1, '1_Daten'!C18,"")</f>
        <v/>
      </c>
      <c r="B14" s="233"/>
      <c r="C14" s="179" t="str">
        <f>'2_Deutsch'!S14</f>
        <v/>
      </c>
      <c r="D14" s="175" t="str">
        <f>'2_Deutsch'!T14</f>
        <v/>
      </c>
      <c r="E14" s="179" t="str">
        <f>'3_Mathematik'!Z14</f>
        <v/>
      </c>
      <c r="F14" s="39" t="str">
        <f>'3_Mathematik'!AA14</f>
        <v/>
      </c>
      <c r="G14" s="200" t="str">
        <f t="shared" si="0"/>
        <v/>
      </c>
      <c r="I14" s="152" t="e">
        <f t="shared" si="1"/>
        <v>#DIV/0!</v>
      </c>
      <c r="J14" s="182">
        <f t="shared" si="2"/>
        <v>0</v>
      </c>
    </row>
    <row r="15" spans="1:10" customFormat="1" ht="15.5" x14ac:dyDescent="0.35">
      <c r="A15" s="231" t="str">
        <f>IF(COUNTA('1_Daten'!C19)=1, '1_Daten'!C19,"")</f>
        <v/>
      </c>
      <c r="B15" s="264"/>
      <c r="C15" s="179" t="str">
        <f>'2_Deutsch'!S15</f>
        <v/>
      </c>
      <c r="D15" s="175" t="str">
        <f>'2_Deutsch'!T15</f>
        <v/>
      </c>
      <c r="E15" s="179" t="str">
        <f>'3_Mathematik'!Z15</f>
        <v/>
      </c>
      <c r="F15" s="39" t="str">
        <f>'3_Mathematik'!AA15</f>
        <v/>
      </c>
      <c r="G15" s="200" t="str">
        <f t="shared" si="0"/>
        <v/>
      </c>
      <c r="I15" s="152" t="e">
        <f t="shared" si="1"/>
        <v>#DIV/0!</v>
      </c>
      <c r="J15" s="182">
        <f t="shared" si="2"/>
        <v>0</v>
      </c>
    </row>
    <row r="16" spans="1:10" customFormat="1" ht="15.5" x14ac:dyDescent="0.35">
      <c r="A16" s="227" t="str">
        <f>IF(COUNTA('1_Daten'!C20)=1, '1_Daten'!C20,"")</f>
        <v/>
      </c>
      <c r="B16" s="233"/>
      <c r="C16" s="179" t="str">
        <f>'2_Deutsch'!S16</f>
        <v/>
      </c>
      <c r="D16" s="175" t="str">
        <f>'2_Deutsch'!T16</f>
        <v/>
      </c>
      <c r="E16" s="179" t="str">
        <f>'3_Mathematik'!Z16</f>
        <v/>
      </c>
      <c r="F16" s="39" t="str">
        <f>'3_Mathematik'!AA16</f>
        <v/>
      </c>
      <c r="G16" s="200" t="str">
        <f t="shared" si="0"/>
        <v/>
      </c>
      <c r="I16" s="152" t="e">
        <f t="shared" si="1"/>
        <v>#DIV/0!</v>
      </c>
      <c r="J16" s="182">
        <f t="shared" si="2"/>
        <v>0</v>
      </c>
    </row>
    <row r="17" spans="1:10" customFormat="1" ht="15.5" x14ac:dyDescent="0.35">
      <c r="A17" s="227" t="str">
        <f>IF(COUNTA('1_Daten'!C21)=1, '1_Daten'!C21,"")</f>
        <v/>
      </c>
      <c r="B17" s="233"/>
      <c r="C17" s="179" t="str">
        <f>'2_Deutsch'!S17</f>
        <v/>
      </c>
      <c r="D17" s="175" t="str">
        <f>'2_Deutsch'!T17</f>
        <v/>
      </c>
      <c r="E17" s="179" t="str">
        <f>'3_Mathematik'!Z17</f>
        <v/>
      </c>
      <c r="F17" s="39" t="str">
        <f>'3_Mathematik'!AA17</f>
        <v/>
      </c>
      <c r="G17" s="200" t="str">
        <f t="shared" si="0"/>
        <v/>
      </c>
      <c r="I17" s="152" t="e">
        <f t="shared" si="1"/>
        <v>#DIV/0!</v>
      </c>
      <c r="J17" s="182">
        <f t="shared" si="2"/>
        <v>0</v>
      </c>
    </row>
    <row r="18" spans="1:10" customFormat="1" ht="15.5" x14ac:dyDescent="0.35">
      <c r="A18" s="227" t="str">
        <f>IF(COUNTA('1_Daten'!C22)=1, '1_Daten'!C22,"")</f>
        <v/>
      </c>
      <c r="B18" s="233"/>
      <c r="C18" s="179" t="str">
        <f>'2_Deutsch'!S18</f>
        <v/>
      </c>
      <c r="D18" s="175" t="str">
        <f>'2_Deutsch'!T18</f>
        <v/>
      </c>
      <c r="E18" s="179" t="str">
        <f>'3_Mathematik'!Z18</f>
        <v/>
      </c>
      <c r="F18" s="39" t="str">
        <f>'3_Mathematik'!AA18</f>
        <v/>
      </c>
      <c r="G18" s="200" t="str">
        <f t="shared" si="0"/>
        <v/>
      </c>
      <c r="I18" s="152" t="e">
        <f t="shared" si="1"/>
        <v>#DIV/0!</v>
      </c>
      <c r="J18" s="182">
        <f t="shared" si="2"/>
        <v>0</v>
      </c>
    </row>
    <row r="19" spans="1:10" customFormat="1" ht="15.5" x14ac:dyDescent="0.35">
      <c r="A19" s="229" t="str">
        <f>IF(COUNTA('1_Daten'!C23)=1, '1_Daten'!C23,"")</f>
        <v/>
      </c>
      <c r="B19" s="266"/>
      <c r="C19" s="179" t="str">
        <f>'2_Deutsch'!S19</f>
        <v/>
      </c>
      <c r="D19" s="175" t="str">
        <f>'2_Deutsch'!T19</f>
        <v/>
      </c>
      <c r="E19" s="179" t="str">
        <f>'3_Mathematik'!Z19</f>
        <v/>
      </c>
      <c r="F19" s="39" t="str">
        <f>'3_Mathematik'!AA19</f>
        <v/>
      </c>
      <c r="G19" s="200" t="str">
        <f t="shared" si="0"/>
        <v/>
      </c>
      <c r="I19" s="152" t="e">
        <f t="shared" si="1"/>
        <v>#DIV/0!</v>
      </c>
      <c r="J19" s="182">
        <f t="shared" si="2"/>
        <v>0</v>
      </c>
    </row>
    <row r="20" spans="1:10" customFormat="1" ht="15.5" x14ac:dyDescent="0.35">
      <c r="A20" s="227" t="str">
        <f>IF(COUNTA('1_Daten'!C24)=1, '1_Daten'!C24,"")</f>
        <v/>
      </c>
      <c r="B20" s="228"/>
      <c r="C20" s="180" t="str">
        <f>'2_Deutsch'!S20</f>
        <v/>
      </c>
      <c r="D20" s="175" t="str">
        <f>'2_Deutsch'!T20</f>
        <v/>
      </c>
      <c r="E20" s="179" t="str">
        <f>'3_Mathematik'!Z20</f>
        <v/>
      </c>
      <c r="F20" s="39" t="str">
        <f>'3_Mathematik'!AA20</f>
        <v/>
      </c>
      <c r="G20" s="200" t="str">
        <f t="shared" si="0"/>
        <v/>
      </c>
      <c r="I20" s="152" t="e">
        <f t="shared" si="1"/>
        <v>#DIV/0!</v>
      </c>
      <c r="J20" s="182">
        <f t="shared" si="2"/>
        <v>0</v>
      </c>
    </row>
    <row r="21" spans="1:10" customFormat="1" ht="15.5" x14ac:dyDescent="0.35">
      <c r="A21" s="227" t="str">
        <f>IF(COUNTA('1_Daten'!C25)=1, '1_Daten'!C25,"")</f>
        <v/>
      </c>
      <c r="B21" s="228"/>
      <c r="C21" s="180" t="str">
        <f>'2_Deutsch'!S21</f>
        <v/>
      </c>
      <c r="D21" s="175" t="str">
        <f>'2_Deutsch'!T21</f>
        <v/>
      </c>
      <c r="E21" s="179" t="str">
        <f>'3_Mathematik'!Z21</f>
        <v/>
      </c>
      <c r="F21" s="39" t="str">
        <f>'3_Mathematik'!AA21</f>
        <v/>
      </c>
      <c r="G21" s="200" t="str">
        <f t="shared" si="0"/>
        <v/>
      </c>
      <c r="I21" s="152" t="e">
        <f t="shared" si="1"/>
        <v>#DIV/0!</v>
      </c>
      <c r="J21" s="182">
        <f t="shared" si="2"/>
        <v>0</v>
      </c>
    </row>
    <row r="22" spans="1:10" customFormat="1" ht="15.5" x14ac:dyDescent="0.35">
      <c r="A22" s="227" t="str">
        <f>IF(COUNTA('1_Daten'!C26)=1, '1_Daten'!C26,"")</f>
        <v/>
      </c>
      <c r="B22" s="233"/>
      <c r="C22" s="179" t="str">
        <f>'2_Deutsch'!S22</f>
        <v/>
      </c>
      <c r="D22" s="175" t="str">
        <f>'2_Deutsch'!T22</f>
        <v/>
      </c>
      <c r="E22" s="179" t="str">
        <f>'3_Mathematik'!Z22</f>
        <v/>
      </c>
      <c r="F22" s="39" t="str">
        <f>'3_Mathematik'!AA22</f>
        <v/>
      </c>
      <c r="G22" s="200" t="str">
        <f t="shared" si="0"/>
        <v/>
      </c>
      <c r="I22" s="152" t="e">
        <f t="shared" si="1"/>
        <v>#DIV/0!</v>
      </c>
      <c r="J22" s="182">
        <f t="shared" si="2"/>
        <v>0</v>
      </c>
    </row>
    <row r="23" spans="1:10" customFormat="1" ht="15.5" x14ac:dyDescent="0.35">
      <c r="A23" s="227" t="str">
        <f>IF(COUNTA('1_Daten'!C27)=1, '1_Daten'!C27,"")</f>
        <v/>
      </c>
      <c r="B23" s="233"/>
      <c r="C23" s="179" t="str">
        <f>'2_Deutsch'!S23</f>
        <v/>
      </c>
      <c r="D23" s="175" t="str">
        <f>'2_Deutsch'!T23</f>
        <v/>
      </c>
      <c r="E23" s="179" t="str">
        <f>'3_Mathematik'!Z23</f>
        <v/>
      </c>
      <c r="F23" s="39" t="str">
        <f>'3_Mathematik'!AA23</f>
        <v/>
      </c>
      <c r="G23" s="200" t="str">
        <f t="shared" si="0"/>
        <v/>
      </c>
      <c r="I23" s="152" t="e">
        <f t="shared" si="1"/>
        <v>#DIV/0!</v>
      </c>
      <c r="J23" s="182">
        <f t="shared" si="2"/>
        <v>0</v>
      </c>
    </row>
    <row r="24" spans="1:10" customFormat="1" ht="15.5" x14ac:dyDescent="0.35">
      <c r="A24" s="227" t="str">
        <f>IF(COUNTA('1_Daten'!C28)=1, '1_Daten'!C28,"")</f>
        <v/>
      </c>
      <c r="B24" s="233"/>
      <c r="C24" s="179" t="str">
        <f>'2_Deutsch'!S24</f>
        <v/>
      </c>
      <c r="D24" s="175" t="str">
        <f>'2_Deutsch'!T24</f>
        <v/>
      </c>
      <c r="E24" s="179" t="str">
        <f>'3_Mathematik'!Z24</f>
        <v/>
      </c>
      <c r="F24" s="39" t="str">
        <f>'3_Mathematik'!AA24</f>
        <v/>
      </c>
      <c r="G24" s="200" t="str">
        <f t="shared" si="0"/>
        <v/>
      </c>
      <c r="I24" s="152" t="e">
        <f t="shared" si="1"/>
        <v>#DIV/0!</v>
      </c>
      <c r="J24" s="182">
        <f t="shared" si="2"/>
        <v>0</v>
      </c>
    </row>
    <row r="25" spans="1:10" customFormat="1" ht="15.5" x14ac:dyDescent="0.35">
      <c r="A25" s="227" t="str">
        <f>IF(COUNTA('1_Daten'!C29)=1, '1_Daten'!C29,"")</f>
        <v/>
      </c>
      <c r="B25" s="233"/>
      <c r="C25" s="179" t="str">
        <f>'2_Deutsch'!S25</f>
        <v/>
      </c>
      <c r="D25" s="175" t="str">
        <f>'2_Deutsch'!T25</f>
        <v/>
      </c>
      <c r="E25" s="179" t="str">
        <f>'3_Mathematik'!Z25</f>
        <v/>
      </c>
      <c r="F25" s="39" t="str">
        <f>'3_Mathematik'!AA25</f>
        <v/>
      </c>
      <c r="G25" s="200" t="str">
        <f t="shared" si="0"/>
        <v/>
      </c>
      <c r="I25" s="152" t="e">
        <f t="shared" si="1"/>
        <v>#DIV/0!</v>
      </c>
      <c r="J25" s="182">
        <f t="shared" si="2"/>
        <v>0</v>
      </c>
    </row>
    <row r="26" spans="1:10" customFormat="1" ht="15.5" x14ac:dyDescent="0.35">
      <c r="A26" s="227" t="str">
        <f>IF(COUNTA('1_Daten'!C30)=1, '1_Daten'!C30,"")</f>
        <v/>
      </c>
      <c r="B26" s="233"/>
      <c r="C26" s="179" t="str">
        <f>'2_Deutsch'!S26</f>
        <v/>
      </c>
      <c r="D26" s="175" t="str">
        <f>'2_Deutsch'!T26</f>
        <v/>
      </c>
      <c r="E26" s="179" t="str">
        <f>'3_Mathematik'!Z26</f>
        <v/>
      </c>
      <c r="F26" s="39" t="str">
        <f>'3_Mathematik'!AA26</f>
        <v/>
      </c>
      <c r="G26" s="200" t="str">
        <f t="shared" si="0"/>
        <v/>
      </c>
      <c r="I26" s="152" t="e">
        <f t="shared" si="1"/>
        <v>#DIV/0!</v>
      </c>
      <c r="J26" s="182">
        <f t="shared" si="2"/>
        <v>0</v>
      </c>
    </row>
    <row r="27" spans="1:10" customFormat="1" ht="15.5" x14ac:dyDescent="0.35">
      <c r="A27" s="227" t="str">
        <f>IF(COUNTA('1_Daten'!C31)=1, '1_Daten'!C31,"")</f>
        <v/>
      </c>
      <c r="B27" s="233"/>
      <c r="C27" s="179" t="str">
        <f>'2_Deutsch'!S27</f>
        <v/>
      </c>
      <c r="D27" s="175" t="str">
        <f>'2_Deutsch'!T27</f>
        <v/>
      </c>
      <c r="E27" s="179" t="str">
        <f>'3_Mathematik'!Z27</f>
        <v/>
      </c>
      <c r="F27" s="39" t="str">
        <f>'3_Mathematik'!AA27</f>
        <v/>
      </c>
      <c r="G27" s="200" t="str">
        <f t="shared" si="0"/>
        <v/>
      </c>
      <c r="I27" s="152" t="e">
        <f t="shared" si="1"/>
        <v>#DIV/0!</v>
      </c>
      <c r="J27" s="182">
        <f t="shared" si="2"/>
        <v>0</v>
      </c>
    </row>
    <row r="28" spans="1:10" customFormat="1" ht="15.5" x14ac:dyDescent="0.35">
      <c r="A28" s="227" t="str">
        <f>IF(COUNTA('1_Daten'!C32)=1, '1_Daten'!C32,"")</f>
        <v/>
      </c>
      <c r="B28" s="233"/>
      <c r="C28" s="179" t="str">
        <f>'2_Deutsch'!S28</f>
        <v/>
      </c>
      <c r="D28" s="175" t="str">
        <f>'2_Deutsch'!T28</f>
        <v/>
      </c>
      <c r="E28" s="179" t="str">
        <f>'3_Mathematik'!Z28</f>
        <v/>
      </c>
      <c r="F28" s="39" t="str">
        <f>'3_Mathematik'!AA28</f>
        <v/>
      </c>
      <c r="G28" s="200" t="str">
        <f t="shared" si="0"/>
        <v/>
      </c>
      <c r="I28" s="152" t="e">
        <f t="shared" si="1"/>
        <v>#DIV/0!</v>
      </c>
      <c r="J28" s="182">
        <f t="shared" si="2"/>
        <v>0</v>
      </c>
    </row>
    <row r="29" spans="1:10" customFormat="1" ht="15.5" x14ac:dyDescent="0.35">
      <c r="A29" s="227" t="str">
        <f>IF(COUNTA('1_Daten'!C33)=1, '1_Daten'!C33,"")</f>
        <v/>
      </c>
      <c r="B29" s="228"/>
      <c r="C29" s="180" t="str">
        <f>'2_Deutsch'!S29</f>
        <v/>
      </c>
      <c r="D29" s="175" t="str">
        <f>'2_Deutsch'!T29</f>
        <v/>
      </c>
      <c r="E29" s="179" t="str">
        <f>'3_Mathematik'!Z29</f>
        <v/>
      </c>
      <c r="F29" s="39" t="str">
        <f>'3_Mathematik'!AA29</f>
        <v/>
      </c>
      <c r="G29" s="200" t="str">
        <f t="shared" si="0"/>
        <v/>
      </c>
      <c r="I29" s="152" t="e">
        <f t="shared" si="1"/>
        <v>#DIV/0!</v>
      </c>
      <c r="J29" s="182">
        <f t="shared" si="2"/>
        <v>0</v>
      </c>
    </row>
    <row r="30" spans="1:10" customFormat="1" ht="15.5" x14ac:dyDescent="0.35">
      <c r="A30" s="227" t="str">
        <f>IF(COUNTA('1_Daten'!C34)=1, '1_Daten'!C34,"")</f>
        <v/>
      </c>
      <c r="B30" s="233"/>
      <c r="C30" s="179" t="str">
        <f>'2_Deutsch'!S30</f>
        <v/>
      </c>
      <c r="D30" s="175" t="str">
        <f>'2_Deutsch'!T30</f>
        <v/>
      </c>
      <c r="E30" s="179" t="str">
        <f>'3_Mathematik'!Z30</f>
        <v/>
      </c>
      <c r="F30" s="39" t="str">
        <f>'3_Mathematik'!AA30</f>
        <v/>
      </c>
      <c r="G30" s="200" t="str">
        <f t="shared" si="0"/>
        <v/>
      </c>
      <c r="I30" s="152" t="e">
        <f t="shared" si="1"/>
        <v>#DIV/0!</v>
      </c>
      <c r="J30" s="182">
        <f t="shared" si="2"/>
        <v>0</v>
      </c>
    </row>
    <row r="31" spans="1:10" customFormat="1" ht="15.5" x14ac:dyDescent="0.35">
      <c r="A31" s="231" t="str">
        <f>IF(COUNTA('1_Daten'!C35)=1, '1_Daten'!C35,"")</f>
        <v/>
      </c>
      <c r="B31" s="264"/>
      <c r="C31" s="179" t="str">
        <f>'2_Deutsch'!S31</f>
        <v/>
      </c>
      <c r="D31" s="175" t="str">
        <f>'2_Deutsch'!T31</f>
        <v/>
      </c>
      <c r="E31" s="179" t="str">
        <f>'3_Mathematik'!Z31</f>
        <v/>
      </c>
      <c r="F31" s="39" t="str">
        <f>'3_Mathematik'!AA31</f>
        <v/>
      </c>
      <c r="G31" s="200" t="str">
        <f t="shared" si="0"/>
        <v/>
      </c>
      <c r="I31" s="152" t="e">
        <f t="shared" si="1"/>
        <v>#DIV/0!</v>
      </c>
      <c r="J31" s="182">
        <f t="shared" si="2"/>
        <v>0</v>
      </c>
    </row>
    <row r="32" spans="1:10" customFormat="1" ht="15.5" x14ac:dyDescent="0.35">
      <c r="A32" s="227" t="str">
        <f>IF(COUNTA('1_Daten'!C36)=1, '1_Daten'!C36,"")</f>
        <v/>
      </c>
      <c r="B32" s="233"/>
      <c r="C32" s="179" t="str">
        <f>'2_Deutsch'!S32</f>
        <v/>
      </c>
      <c r="D32" s="175" t="str">
        <f>'2_Deutsch'!T32</f>
        <v/>
      </c>
      <c r="E32" s="179" t="str">
        <f>'3_Mathematik'!Z32</f>
        <v/>
      </c>
      <c r="F32" s="39" t="str">
        <f>'3_Mathematik'!AA32</f>
        <v/>
      </c>
      <c r="G32" s="200" t="str">
        <f t="shared" si="0"/>
        <v/>
      </c>
      <c r="I32" s="152" t="e">
        <f t="shared" si="1"/>
        <v>#DIV/0!</v>
      </c>
      <c r="J32" s="182">
        <f t="shared" si="2"/>
        <v>0</v>
      </c>
    </row>
    <row r="33" spans="1:10" customFormat="1" ht="15.5" x14ac:dyDescent="0.35">
      <c r="A33" s="227" t="str">
        <f>IF(COUNTA('1_Daten'!C37)=1, '1_Daten'!C37,"")</f>
        <v/>
      </c>
      <c r="B33" s="233"/>
      <c r="C33" s="179" t="str">
        <f>'2_Deutsch'!S33</f>
        <v/>
      </c>
      <c r="D33" s="175" t="str">
        <f>'2_Deutsch'!T33</f>
        <v/>
      </c>
      <c r="E33" s="179" t="str">
        <f>'3_Mathematik'!Z33</f>
        <v/>
      </c>
      <c r="F33" s="39" t="str">
        <f>'3_Mathematik'!AA33</f>
        <v/>
      </c>
      <c r="G33" s="200" t="str">
        <f t="shared" si="0"/>
        <v/>
      </c>
      <c r="I33" s="152" t="e">
        <f t="shared" si="1"/>
        <v>#DIV/0!</v>
      </c>
      <c r="J33" s="182">
        <f t="shared" si="2"/>
        <v>0</v>
      </c>
    </row>
    <row r="34" spans="1:10" customFormat="1" ht="15.5" x14ac:dyDescent="0.35">
      <c r="A34" s="227" t="str">
        <f>IF(COUNTA('1_Daten'!C38)=1, '1_Daten'!C38,"")</f>
        <v/>
      </c>
      <c r="B34" s="228"/>
      <c r="C34" s="180" t="str">
        <f>'2_Deutsch'!S34</f>
        <v/>
      </c>
      <c r="D34" s="175" t="str">
        <f>'2_Deutsch'!T34</f>
        <v/>
      </c>
      <c r="E34" s="179" t="str">
        <f>'3_Mathematik'!Z34</f>
        <v/>
      </c>
      <c r="F34" s="39" t="str">
        <f>'3_Mathematik'!AA34</f>
        <v/>
      </c>
      <c r="G34" s="200" t="str">
        <f t="shared" si="0"/>
        <v/>
      </c>
      <c r="I34" s="152" t="e">
        <f t="shared" si="1"/>
        <v>#DIV/0!</v>
      </c>
      <c r="J34" s="182">
        <f t="shared" si="2"/>
        <v>0</v>
      </c>
    </row>
    <row r="35" spans="1:10" customFormat="1" ht="15.5" x14ac:dyDescent="0.35">
      <c r="A35" s="238" t="str">
        <f>IF(COUNTA('1_Daten'!C39)=1, '1_Daten'!C39,"")</f>
        <v/>
      </c>
      <c r="B35" s="263"/>
      <c r="C35" s="179" t="str">
        <f>'2_Deutsch'!S35</f>
        <v/>
      </c>
      <c r="D35" s="175" t="str">
        <f>'2_Deutsch'!T35</f>
        <v/>
      </c>
      <c r="E35" s="179" t="str">
        <f>'3_Mathematik'!Z35</f>
        <v/>
      </c>
      <c r="F35" s="39" t="str">
        <f>'3_Mathematik'!AA35</f>
        <v/>
      </c>
      <c r="G35" s="200" t="str">
        <f t="shared" si="0"/>
        <v/>
      </c>
      <c r="I35" s="152" t="e">
        <f t="shared" si="1"/>
        <v>#DIV/0!</v>
      </c>
      <c r="J35" s="182">
        <f t="shared" si="2"/>
        <v>0</v>
      </c>
    </row>
    <row r="36" spans="1:10" customFormat="1" ht="16" thickBot="1" x14ac:dyDescent="0.4">
      <c r="A36" s="240" t="str">
        <f>IF(COUNTA('1_Daten'!C40)=1, '1_Daten'!C40,"")</f>
        <v/>
      </c>
      <c r="B36" s="241"/>
      <c r="C36" s="213" t="str">
        <f>'2_Deutsch'!S36</f>
        <v/>
      </c>
      <c r="D36" s="214" t="str">
        <f>'2_Deutsch'!T36</f>
        <v/>
      </c>
      <c r="E36" s="213" t="str">
        <f>'3_Mathematik'!Z36</f>
        <v/>
      </c>
      <c r="F36" s="72" t="str">
        <f>'3_Mathematik'!AA36</f>
        <v/>
      </c>
      <c r="G36" s="217" t="str">
        <f t="shared" si="0"/>
        <v/>
      </c>
      <c r="I36" s="152" t="e">
        <f t="shared" si="1"/>
        <v>#DIV/0!</v>
      </c>
      <c r="J36" s="182">
        <f t="shared" si="2"/>
        <v>0</v>
      </c>
    </row>
    <row r="37" spans="1:10" s="1" customFormat="1" ht="16.5" thickTop="1" thickBot="1" x14ac:dyDescent="0.4">
      <c r="A37" s="236" t="s">
        <v>1</v>
      </c>
      <c r="B37" s="237"/>
      <c r="C37" s="212" t="str">
        <f>IF(COUNT(C5:C36)&gt;0,SUM(C5:C36)/COUNT(C5:C36),"")</f>
        <v/>
      </c>
      <c r="D37" s="177"/>
      <c r="E37" s="215" t="str">
        <f t="shared" ref="E37" si="3">IF(COUNT(E5:E36)&gt;0,SUM(E5:E36)/COUNT(E5:E36),"")</f>
        <v/>
      </c>
      <c r="F37" s="216"/>
      <c r="G37" s="36"/>
    </row>
  </sheetData>
  <sheetProtection algorithmName="SHA-512" hashValue="T30oiWUnGbZ0tupmWBvwpECX4EGXJ4OQmanYVgjGgklTffTbPZOh8fja0dfmTlB+smhWo8H5px4zi3tHv6NRlQ==" saltValue="EHTTOqWKQfBo+q8DEWhhIw==" spinCount="100000" sheet="1" objects="1" scenarios="1"/>
  <mergeCells count="41">
    <mergeCell ref="A1:G1"/>
    <mergeCell ref="A5:B5"/>
    <mergeCell ref="A6:B6"/>
    <mergeCell ref="A7:B7"/>
    <mergeCell ref="A8:B8"/>
    <mergeCell ref="A9:B9"/>
    <mergeCell ref="G2:G3"/>
    <mergeCell ref="A2:B3"/>
    <mergeCell ref="C2:C3"/>
    <mergeCell ref="D2:D3"/>
    <mergeCell ref="E2:E3"/>
    <mergeCell ref="A28:B28"/>
    <mergeCell ref="A29:B29"/>
    <mergeCell ref="A30:B30"/>
    <mergeCell ref="A22:B22"/>
    <mergeCell ref="A23:B23"/>
    <mergeCell ref="A24:B24"/>
    <mergeCell ref="A25:B25"/>
    <mergeCell ref="A26:B26"/>
    <mergeCell ref="A27:B27"/>
    <mergeCell ref="A16:B16"/>
    <mergeCell ref="A17:B17"/>
    <mergeCell ref="A18:B18"/>
    <mergeCell ref="A19:B19"/>
    <mergeCell ref="A20:B20"/>
    <mergeCell ref="A34:B34"/>
    <mergeCell ref="A35:B35"/>
    <mergeCell ref="A36:B36"/>
    <mergeCell ref="A37:B37"/>
    <mergeCell ref="F2:F3"/>
    <mergeCell ref="A31:B31"/>
    <mergeCell ref="A32:B32"/>
    <mergeCell ref="A33:B33"/>
    <mergeCell ref="A21:B21"/>
    <mergeCell ref="A10:B10"/>
    <mergeCell ref="A11:B11"/>
    <mergeCell ref="A12:B12"/>
    <mergeCell ref="A13:B13"/>
    <mergeCell ref="A14:B14"/>
    <mergeCell ref="A15:B15"/>
    <mergeCell ref="A4:B4"/>
  </mergeCells>
  <pageMargins left="0.70866141732283472" right="0.70866141732283472" top="0.78740157480314965" bottom="0.78740157480314965" header="0.31496062992125984" footer="0.31496062992125984"/>
  <pageSetup paperSize="9" scale="99" fitToHeight="0" orientation="portrait" horizontalDpi="1200" verticalDpi="1200" r:id="rId1"/>
  <headerFooter>
    <oddHeader>&amp;L&amp;"DR Buch,Fett"&amp;14Kompass 4&amp;C&amp;"DR Buch,Fett"&amp;14Gesamtübersicht der Niveaustufen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3"/>
  <sheetViews>
    <sheetView zoomScale="120" zoomScaleNormal="120" workbookViewId="0"/>
  </sheetViews>
  <sheetFormatPr baseColWidth="10" defaultRowHeight="14.5" x14ac:dyDescent="0.35"/>
  <cols>
    <col min="1" max="1" width="1.453125" customWidth="1"/>
    <col min="2" max="2" width="35.7265625" bestFit="1" customWidth="1"/>
  </cols>
  <sheetData>
    <row r="1" spans="1:6" ht="6" customHeight="1" thickBot="1" x14ac:dyDescent="0.4">
      <c r="B1" s="203"/>
      <c r="C1" s="203"/>
      <c r="D1" s="203"/>
      <c r="E1" s="203"/>
    </row>
    <row r="2" spans="1:6" ht="16" thickBot="1" x14ac:dyDescent="0.4">
      <c r="A2" s="205"/>
      <c r="B2" s="206" t="s">
        <v>15</v>
      </c>
      <c r="C2" s="277" t="str">
        <f>'1_Daten'!C2</f>
        <v>2024/2025</v>
      </c>
      <c r="D2" s="278"/>
      <c r="E2" s="279"/>
    </row>
    <row r="3" spans="1:6" ht="16" thickBot="1" x14ac:dyDescent="0.4">
      <c r="A3" s="205"/>
      <c r="B3" s="206" t="s">
        <v>12</v>
      </c>
      <c r="C3" s="280" t="str">
        <f>IF(COUNTA('1_Daten'!C3)=1,'1_Daten'!C3,"")</f>
        <v/>
      </c>
      <c r="D3" s="281"/>
      <c r="E3" s="282"/>
    </row>
    <row r="4" spans="1:6" ht="16" thickBot="1" x14ac:dyDescent="0.4">
      <c r="A4" s="205"/>
      <c r="B4" s="206" t="s">
        <v>71</v>
      </c>
      <c r="C4" s="280" t="str">
        <f>IF(COUNTA('1_Daten'!C4)=1,'1_Daten'!C4,"")</f>
        <v/>
      </c>
      <c r="D4" s="281"/>
      <c r="E4" s="282"/>
    </row>
    <row r="5" spans="1:6" ht="16" thickBot="1" x14ac:dyDescent="0.4">
      <c r="A5" s="205"/>
      <c r="B5" s="207" t="s">
        <v>10</v>
      </c>
      <c r="C5" s="283" t="str">
        <f>IF(COUNTA('1_Daten'!C5)=1,'1_Daten'!C5,"")</f>
        <v/>
      </c>
      <c r="D5" s="284"/>
      <c r="E5" s="285"/>
    </row>
    <row r="6" spans="1:6" ht="16" thickBot="1" x14ac:dyDescent="0.4">
      <c r="A6" s="205"/>
      <c r="B6" s="208" t="s">
        <v>72</v>
      </c>
      <c r="C6" s="286">
        <f>COUNTA('1_Daten'!C9:C40)</f>
        <v>0</v>
      </c>
      <c r="D6" s="287"/>
      <c r="E6" s="288"/>
    </row>
    <row r="7" spans="1:6" ht="18.5" x14ac:dyDescent="0.45">
      <c r="A7" s="185"/>
      <c r="B7" s="204"/>
      <c r="C7" s="183"/>
      <c r="D7" s="183"/>
      <c r="E7" s="183"/>
      <c r="F7" s="1"/>
    </row>
    <row r="8" spans="1:6" ht="18.5" x14ac:dyDescent="0.45">
      <c r="A8" s="185"/>
      <c r="B8" s="210"/>
      <c r="C8" s="183"/>
      <c r="D8" s="183"/>
      <c r="E8" s="183"/>
      <c r="F8" s="1"/>
    </row>
    <row r="9" spans="1:6" ht="18.5" x14ac:dyDescent="0.45">
      <c r="A9" s="185"/>
      <c r="B9" s="201" t="s">
        <v>22</v>
      </c>
      <c r="C9" s="183"/>
      <c r="D9" s="183"/>
      <c r="E9" s="183"/>
      <c r="F9" s="1"/>
    </row>
    <row r="10" spans="1:6" ht="18.5" x14ac:dyDescent="0.45">
      <c r="A10" s="185"/>
      <c r="B10" s="201"/>
      <c r="C10" s="183"/>
      <c r="D10" s="183"/>
      <c r="E10" s="183"/>
      <c r="F10" s="1"/>
    </row>
    <row r="11" spans="1:6" ht="19" thickBot="1" x14ac:dyDescent="0.5">
      <c r="A11" s="185"/>
      <c r="B11" s="201" t="s">
        <v>80</v>
      </c>
      <c r="C11" s="209" t="str">
        <f>'4_Gesamtübersicht'!C37</f>
        <v/>
      </c>
      <c r="D11" s="183"/>
      <c r="E11" s="183"/>
      <c r="F11" s="1"/>
    </row>
    <row r="12" spans="1:6" ht="19" thickBot="1" x14ac:dyDescent="0.5">
      <c r="A12" s="185"/>
      <c r="B12" s="184" t="s">
        <v>75</v>
      </c>
      <c r="C12" s="184">
        <f>COUNTIF('2_Deutsch'!T5:T36,"G")</f>
        <v>0</v>
      </c>
      <c r="D12" s="202" t="str">
        <f>IF($C$6&gt;0,C12/$C$6,"")</f>
        <v/>
      </c>
      <c r="E12" s="183"/>
      <c r="F12" s="1"/>
    </row>
    <row r="13" spans="1:6" ht="19" thickBot="1" x14ac:dyDescent="0.5">
      <c r="A13" s="185"/>
      <c r="B13" s="184" t="s">
        <v>76</v>
      </c>
      <c r="C13" s="184">
        <f>COUNTIF('2_Deutsch'!T5:T36,"M")</f>
        <v>0</v>
      </c>
      <c r="D13" s="202" t="str">
        <f t="shared" ref="D13:D14" si="0">IF($C$6&gt;0,C13/$C$6,"")</f>
        <v/>
      </c>
      <c r="E13" s="183"/>
      <c r="F13" s="1"/>
    </row>
    <row r="14" spans="1:6" ht="19" thickBot="1" x14ac:dyDescent="0.5">
      <c r="A14" s="185"/>
      <c r="B14" s="184" t="s">
        <v>77</v>
      </c>
      <c r="C14" s="184">
        <f>COUNTIF('2_Deutsch'!T5:T36,"E")</f>
        <v>0</v>
      </c>
      <c r="D14" s="202" t="str">
        <f t="shared" si="0"/>
        <v/>
      </c>
      <c r="E14" s="183"/>
      <c r="F14" s="1"/>
    </row>
    <row r="15" spans="1:6" ht="18.5" x14ac:dyDescent="0.45">
      <c r="A15" s="185"/>
      <c r="B15" s="183"/>
      <c r="C15" s="183"/>
      <c r="D15" s="183"/>
      <c r="E15" s="183"/>
      <c r="F15" s="1"/>
    </row>
    <row r="16" spans="1:6" ht="18.5" x14ac:dyDescent="0.45">
      <c r="A16" s="185"/>
      <c r="B16" s="183"/>
      <c r="C16" s="183"/>
      <c r="D16" s="183"/>
      <c r="E16" s="183"/>
      <c r="F16" s="1"/>
    </row>
    <row r="17" spans="1:6" ht="18.5" x14ac:dyDescent="0.45">
      <c r="A17" s="185"/>
      <c r="B17" s="201" t="s">
        <v>23</v>
      </c>
      <c r="C17" s="183"/>
      <c r="D17" s="183"/>
      <c r="E17" s="183"/>
      <c r="F17" s="1"/>
    </row>
    <row r="18" spans="1:6" ht="18.5" x14ac:dyDescent="0.45">
      <c r="A18" s="185"/>
      <c r="B18" s="201"/>
      <c r="C18" s="183"/>
      <c r="D18" s="183"/>
      <c r="E18" s="183"/>
      <c r="F18" s="1"/>
    </row>
    <row r="19" spans="1:6" ht="19" thickBot="1" x14ac:dyDescent="0.5">
      <c r="A19" s="185"/>
      <c r="B19" s="201" t="s">
        <v>80</v>
      </c>
      <c r="C19" s="209" t="str">
        <f>'4_Gesamtübersicht'!E37</f>
        <v/>
      </c>
      <c r="D19" s="183"/>
      <c r="E19" s="183"/>
      <c r="F19" s="1"/>
    </row>
    <row r="20" spans="1:6" ht="19" thickBot="1" x14ac:dyDescent="0.5">
      <c r="A20" s="185"/>
      <c r="B20" s="184" t="s">
        <v>75</v>
      </c>
      <c r="C20" s="184">
        <f>COUNTIF('3_Mathematik'!AA5:AA36,"G")</f>
        <v>0</v>
      </c>
      <c r="D20" s="202" t="str">
        <f>IF($C$6&gt;0,C20/$C$6,"")</f>
        <v/>
      </c>
      <c r="E20" s="183"/>
      <c r="F20" s="1"/>
    </row>
    <row r="21" spans="1:6" ht="19" thickBot="1" x14ac:dyDescent="0.5">
      <c r="A21" s="185"/>
      <c r="B21" s="184" t="s">
        <v>76</v>
      </c>
      <c r="C21" s="184">
        <f>COUNTIF('3_Mathematik'!AA5:AA36,"M")</f>
        <v>0</v>
      </c>
      <c r="D21" s="202" t="str">
        <f t="shared" ref="D21:D22" si="1">IF($C$6&gt;0,C21/$C$6,"")</f>
        <v/>
      </c>
      <c r="E21" s="183"/>
      <c r="F21" s="1"/>
    </row>
    <row r="22" spans="1:6" ht="19" thickBot="1" x14ac:dyDescent="0.5">
      <c r="A22" s="185"/>
      <c r="B22" s="184" t="s">
        <v>77</v>
      </c>
      <c r="C22" s="184">
        <f>COUNTIF('3_Mathematik'!AA5:AA36,"E")</f>
        <v>0</v>
      </c>
      <c r="D22" s="202" t="str">
        <f t="shared" si="1"/>
        <v/>
      </c>
      <c r="E22" s="183"/>
      <c r="F22" s="1"/>
    </row>
    <row r="23" spans="1:6" ht="18.5" x14ac:dyDescent="0.45">
      <c r="A23" s="185"/>
      <c r="B23" s="183"/>
      <c r="C23" s="183"/>
      <c r="D23" s="183"/>
      <c r="E23" s="183"/>
      <c r="F23" s="1"/>
    </row>
    <row r="24" spans="1:6" ht="18.5" x14ac:dyDescent="0.45">
      <c r="A24" s="185"/>
      <c r="B24" s="183"/>
      <c r="C24" s="183"/>
      <c r="D24" s="183"/>
      <c r="E24" s="183"/>
      <c r="F24" s="1"/>
    </row>
    <row r="25" spans="1:6" ht="18.5" x14ac:dyDescent="0.45">
      <c r="A25" s="185"/>
      <c r="B25" s="201" t="s">
        <v>87</v>
      </c>
      <c r="C25" s="183"/>
      <c r="D25" s="183"/>
      <c r="E25" s="183"/>
      <c r="F25" s="1"/>
    </row>
    <row r="26" spans="1:6" ht="18.5" x14ac:dyDescent="0.45">
      <c r="A26" s="185"/>
      <c r="B26" s="201"/>
      <c r="C26" s="183"/>
      <c r="D26" s="183"/>
      <c r="E26" s="183"/>
      <c r="F26" s="1"/>
    </row>
    <row r="27" spans="1:6" ht="19" thickBot="1" x14ac:dyDescent="0.5">
      <c r="A27" s="185"/>
      <c r="B27" s="201" t="s">
        <v>80</v>
      </c>
      <c r="C27" s="209" t="str">
        <f>IF(COUNT(C11,C19)=2,AVERAGE(C11,C19),"")</f>
        <v/>
      </c>
      <c r="D27" s="183"/>
      <c r="E27" s="183"/>
      <c r="F27" s="1"/>
    </row>
    <row r="28" spans="1:6" ht="19" thickBot="1" x14ac:dyDescent="0.5">
      <c r="A28" s="185"/>
      <c r="B28" s="184" t="s">
        <v>75</v>
      </c>
      <c r="C28" s="184">
        <f>COUNTIF('4_Gesamtübersicht'!G5:G36,"G")</f>
        <v>0</v>
      </c>
      <c r="D28" s="202" t="str">
        <f>IF($C$6&gt;0,C28/$C$6,"")</f>
        <v/>
      </c>
      <c r="E28" s="183"/>
      <c r="F28" s="1"/>
    </row>
    <row r="29" spans="1:6" ht="19" thickBot="1" x14ac:dyDescent="0.5">
      <c r="A29" s="185"/>
      <c r="B29" s="184" t="s">
        <v>76</v>
      </c>
      <c r="C29" s="184">
        <f>COUNTIF('4_Gesamtübersicht'!G5:G36,"M")</f>
        <v>0</v>
      </c>
      <c r="D29" s="202" t="str">
        <f t="shared" ref="D29:D30" si="2">IF($C$6&gt;0,C29/$C$6,"")</f>
        <v/>
      </c>
      <c r="E29" s="183"/>
      <c r="F29" s="1"/>
    </row>
    <row r="30" spans="1:6" ht="19" thickBot="1" x14ac:dyDescent="0.5">
      <c r="A30" s="185"/>
      <c r="B30" s="184" t="s">
        <v>77</v>
      </c>
      <c r="C30" s="184">
        <f>COUNTIF('4_Gesamtübersicht'!G5:G36,"E")</f>
        <v>0</v>
      </c>
      <c r="D30" s="202" t="str">
        <f t="shared" si="2"/>
        <v/>
      </c>
      <c r="E30" s="183"/>
      <c r="F30" s="1"/>
    </row>
    <row r="31" spans="1:6" ht="18.5" x14ac:dyDescent="0.45">
      <c r="A31" s="185"/>
      <c r="B31" s="183"/>
      <c r="C31" s="183"/>
      <c r="D31" s="183"/>
      <c r="E31" s="183"/>
      <c r="F31" s="1"/>
    </row>
    <row r="32" spans="1:6" ht="18.5" x14ac:dyDescent="0.45">
      <c r="A32" s="185"/>
      <c r="B32" s="183"/>
      <c r="C32" s="183"/>
      <c r="D32" s="183"/>
      <c r="E32" s="183"/>
      <c r="F32" s="1"/>
    </row>
    <row r="33" spans="1:6" ht="18.5" x14ac:dyDescent="0.45">
      <c r="A33" s="185"/>
      <c r="B33" s="183"/>
      <c r="C33" s="183"/>
      <c r="D33" s="183"/>
      <c r="E33" s="183"/>
      <c r="F33" s="1"/>
    </row>
    <row r="34" spans="1:6" ht="18.5" x14ac:dyDescent="0.45">
      <c r="A34" s="185"/>
      <c r="B34" s="183"/>
      <c r="C34" s="183"/>
      <c r="D34" s="183"/>
      <c r="E34" s="183"/>
      <c r="F34" s="1"/>
    </row>
    <row r="35" spans="1:6" ht="18.5" x14ac:dyDescent="0.45">
      <c r="A35" s="185"/>
      <c r="B35" s="185"/>
      <c r="C35" s="185"/>
      <c r="D35" s="185"/>
      <c r="E35" s="185"/>
      <c r="F35" s="1"/>
    </row>
    <row r="36" spans="1:6" ht="18.5" x14ac:dyDescent="0.45">
      <c r="A36" s="185"/>
      <c r="B36" s="185"/>
      <c r="C36" s="185"/>
      <c r="D36" s="185"/>
      <c r="E36" s="185"/>
      <c r="F36" s="1"/>
    </row>
    <row r="37" spans="1:6" ht="18.5" x14ac:dyDescent="0.45">
      <c r="A37" s="185"/>
      <c r="B37" s="185"/>
      <c r="C37" s="185"/>
      <c r="D37" s="185"/>
      <c r="E37" s="185"/>
    </row>
    <row r="38" spans="1:6" ht="18.5" x14ac:dyDescent="0.45">
      <c r="A38" s="186"/>
      <c r="B38" s="186"/>
      <c r="C38" s="186"/>
      <c r="D38" s="186"/>
      <c r="E38" s="186"/>
    </row>
    <row r="39" spans="1:6" ht="18.5" x14ac:dyDescent="0.45">
      <c r="A39" s="186"/>
      <c r="B39" s="186"/>
      <c r="C39" s="186"/>
      <c r="D39" s="186"/>
      <c r="E39" s="186"/>
    </row>
    <row r="40" spans="1:6" ht="18.5" x14ac:dyDescent="0.45">
      <c r="A40" s="186"/>
      <c r="B40" s="186"/>
      <c r="C40" s="186"/>
      <c r="D40" s="186"/>
      <c r="E40" s="186"/>
    </row>
    <row r="41" spans="1:6" ht="18.5" x14ac:dyDescent="0.45">
      <c r="A41" s="186"/>
      <c r="B41" s="186"/>
      <c r="C41" s="186"/>
      <c r="D41" s="186"/>
      <c r="E41" s="186"/>
    </row>
    <row r="42" spans="1:6" ht="18.5" x14ac:dyDescent="0.45">
      <c r="A42" s="186"/>
      <c r="B42" s="186"/>
      <c r="C42" s="186"/>
      <c r="D42" s="186"/>
      <c r="E42" s="186"/>
    </row>
    <row r="43" spans="1:6" ht="18.5" x14ac:dyDescent="0.45">
      <c r="A43" s="186"/>
      <c r="B43" s="186"/>
      <c r="C43" s="186"/>
      <c r="D43" s="186"/>
      <c r="E43" s="186"/>
    </row>
    <row r="44" spans="1:6" ht="18.5" x14ac:dyDescent="0.45">
      <c r="A44" s="186"/>
      <c r="B44" s="186"/>
      <c r="C44" s="186"/>
      <c r="D44" s="186"/>
      <c r="E44" s="186"/>
    </row>
    <row r="45" spans="1:6" ht="18.5" x14ac:dyDescent="0.45">
      <c r="A45" s="186"/>
      <c r="B45" s="186"/>
      <c r="C45" s="186"/>
      <c r="D45" s="186"/>
      <c r="E45" s="186"/>
    </row>
    <row r="46" spans="1:6" ht="18.5" x14ac:dyDescent="0.45">
      <c r="A46" s="186"/>
      <c r="B46" s="186"/>
      <c r="C46" s="186"/>
      <c r="D46" s="186"/>
      <c r="E46" s="186"/>
    </row>
    <row r="47" spans="1:6" ht="18.5" x14ac:dyDescent="0.45">
      <c r="A47" s="186"/>
      <c r="B47" s="186"/>
      <c r="C47" s="186"/>
      <c r="D47" s="186"/>
      <c r="E47" s="186"/>
    </row>
    <row r="48" spans="1:6" ht="18.5" x14ac:dyDescent="0.45">
      <c r="A48" s="186"/>
      <c r="B48" s="186"/>
      <c r="C48" s="186"/>
      <c r="D48" s="186"/>
      <c r="E48" s="186"/>
    </row>
    <row r="49" spans="1:5" ht="18.5" x14ac:dyDescent="0.45">
      <c r="A49" s="186"/>
      <c r="B49" s="186"/>
      <c r="C49" s="186"/>
      <c r="D49" s="186"/>
      <c r="E49" s="186"/>
    </row>
    <row r="50" spans="1:5" ht="18.5" x14ac:dyDescent="0.45">
      <c r="A50" s="186"/>
      <c r="B50" s="186"/>
      <c r="C50" s="186"/>
      <c r="D50" s="186"/>
      <c r="E50" s="186"/>
    </row>
    <row r="51" spans="1:5" ht="18.5" x14ac:dyDescent="0.45">
      <c r="A51" s="186"/>
      <c r="B51" s="186"/>
      <c r="C51" s="186"/>
      <c r="D51" s="186"/>
      <c r="E51" s="186"/>
    </row>
    <row r="52" spans="1:5" ht="18.5" x14ac:dyDescent="0.45">
      <c r="A52" s="186"/>
      <c r="B52" s="186"/>
      <c r="C52" s="186"/>
      <c r="D52" s="186"/>
      <c r="E52" s="186"/>
    </row>
    <row r="53" spans="1:5" ht="18.5" x14ac:dyDescent="0.45">
      <c r="A53" s="186"/>
      <c r="B53" s="186"/>
      <c r="C53" s="186"/>
      <c r="D53" s="186"/>
      <c r="E53" s="186"/>
    </row>
  </sheetData>
  <sheetProtection algorithmName="SHA-512" hashValue="sBMdtRx4UNTiq/GJFmVl8RMSG+g8fQdEM8A+LQ2Bqoxi5cw47+AHgUnN/eEAujx2p0IBKR/JvoxRQU1ZNYJxuA==" saltValue="d0HesQcwIygV/TA/7ezszQ==" spinCount="100000" sheet="1" objects="1" scenarios="1"/>
  <mergeCells count="5">
    <mergeCell ref="C2:E2"/>
    <mergeCell ref="C3:E3"/>
    <mergeCell ref="C4:E4"/>
    <mergeCell ref="C5:E5"/>
    <mergeCell ref="C6:E6"/>
  </mergeCells>
  <pageMargins left="0.70866141732283472" right="0.78740157480314965" top="0.98425196850393704" bottom="0.59055118110236227" header="0.51181102362204722" footer="0.51181102362204722"/>
  <pageSetup paperSize="9" orientation="portrait" horizontalDpi="1200" verticalDpi="1200" r:id="rId1"/>
  <headerFooter>
    <oddHeader>&amp;L&amp;"DR Buch,Fett"&amp;14  Kompass 4&amp;C&amp;"DR Buch,Fett"&amp;14Statistik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zoomScaleNormal="10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IF(COUNTA('1_Daten'!C9)=1, '1_Daten'!C9,"")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IF(COUNTA('1_Daten'!C9),'2_Deutsch'!R5,"")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IF(COUNTA('1_Daten'!C9)=1,D14/D13,"")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IF(COUNTA('1_Daten'!C9),'3_Mathematik'!Y5,"")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IF(COUNTA('1_Daten'!C9)=1,D23/D22,"")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rLbO3XjGI48xwTG9miCT3DTXY6PxIUh4f6BxpWNXeLPnjb84EOOiKEwgUdtyDxvjOmsBApz3OxmUBB5f8ZjHyA==" saltValue="zuBuM0aFEKahW/cMZdC5+A==" spinCount="100000" sheet="1" objects="1" scenarios="1"/>
  <mergeCells count="9">
    <mergeCell ref="B23:C23"/>
    <mergeCell ref="B24:C24"/>
    <mergeCell ref="B31:E34"/>
    <mergeCell ref="C4:D4"/>
    <mergeCell ref="C2:F2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IF(COUNTA('1_Daten'!C10)=1, '1_Daten'!C10,"")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IF(COUNTA('1_Daten'!C10),'2_Deutsch'!R6,"")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IF(COUNTA('1_Daten'!C10)=1,D14/D13,"")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IF(COUNTA('1_Daten'!C10),'3_Mathematik'!Y6,"")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IF(COUNTA('1_Daten'!C10)=1,D23/D22,"")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N7WOHSflNlHoVjUIa3x42pcK+AR0wJliD1lJ13eag1/PoF8+fpPbUAgYCCqcVNNjnrhaLY106OpOG5QburMI7w==" saltValue="i+gSUNDoaTpvJni9ViJtUQ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IF(COUNTA('1_Daten'!C11)=1, '1_Daten'!C11,"")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IF(COUNTA('1_Daten'!C11),'2_Deutsch'!R7,"")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IF(COUNTA('1_Daten'!C11)=1,D14/D13,"")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IF(COUNTA('1_Daten'!C11),'3_Mathematik'!Y7,"")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IF(COUNTA('1_Daten'!C11)=1,D23/D22,"")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SmSaBIJeDD9Sg6pzm6VaXOuqCyibg0BHKynyFELKndgmxCbPr0/AEn2x4tQHUPmTtN/9SHoeZA5IksoBTTOK5Q==" saltValue="nAJEFJEMVk8YKCoqU3qUwg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IF(COUNTA('1_Daten'!C12)=1, '1_Daten'!C12,"")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IF(COUNTA('1_Daten'!C12),'2_Deutsch'!R8,"")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IF(COUNTA('1_Daten'!C12)=1,D14/D13,"")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IF(COUNTA('1_Daten'!C12),'3_Mathematik'!Y8,"")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IF(COUNTA('1_Daten'!C12)=1,D23/D22,"")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/RtAR4o8Yh3aeUhCn/nE3Qr4y63OtN2NRHzskwCRF5MSooZV/6by3JsmQwqOy8v0YZlcY8730QvAa1/KumsP9w==" saltValue="pudEsCKGaROreKtlPeIITw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IF(COUNTA('1_Daten'!C13)=1, '1_Daten'!C13,"")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IF(COUNTA('1_Daten'!C13),'2_Deutsch'!R9,"")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IF(COUNTA('1_Daten'!C13)=1,D14/D13,"")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IF(COUNTA('1_Daten'!C13),'3_Mathematik'!Y9,"")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IF(COUNTA('1_Daten'!C13)=1,D23/D22,"")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cNYEWB9amSGEcuwFWzz2bSzwd0PiuQxOdD/sInV32VT/iC6pcRK9lI0TiXZok2+kKAZM+P3fxLggeItohpo0Qw==" saltValue="0imXAPvr6YTRcNGhz0505g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IF(COUNTA('1_Daten'!C14)=1, '1_Daten'!C14,"")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IF(COUNTA('1_Daten'!C14),'2_Deutsch'!R10,"")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IF(COUNTA('1_Daten'!C14)=1,D14/D13,"")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IF(COUNTA('1_Daten'!C14),'3_Mathematik'!Y10,"")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IF(COUNTA('1_Daten'!C14)=1,D23/D22,"")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445fCqLw20YSrzpHRmLlpfPh7oZ0DFcN0G5qHKl8dQb9kqXV66ErLlPaiqrCJ/d+Q+AefwvLCi13XJb7hl34yw==" saltValue="Xs30+Ml/InkOY2OE6Xerfw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IF(COUNTA('1_Daten'!C15)=1, '1_Daten'!C15,"")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IF(COUNTA('1_Daten'!C15),'2_Deutsch'!R11,"")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IF(COUNTA('1_Daten'!C15)=1,D14/D13,"")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IF(COUNTA('1_Daten'!C15),'3_Mathematik'!Y11,"")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IF(COUNTA('1_Daten'!C15)=1,D23/D22,"")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xspLu/8e2MK9vEm85wxXFODG2S+H7wRPB/wZdOc+Xxx/8kJfgNWofahyMkiA1UUCppwKU9R1sf4TXFI6hJ/wiA==" saltValue="9cB12Y27wYdEQdaD3BSPSQ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IF(COUNTA('1_Daten'!C16)=1, '1_Daten'!C16,"")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IF(COUNTA('1_Daten'!C16),'2_Deutsch'!R12,"")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IF(COUNTA('1_Daten'!C16)=1,D14/D13,"")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IF(COUNTA('1_Daten'!C16),'3_Mathematik'!Y12,"")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IF(COUNTA('1_Daten'!C16)=1,D23/D22,"")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Yq5cd29YDgg+TWFkraaQBZD3yEE7Xuft49e9OS8f/b2fZZ4A8yfg8RhlI3+dnlLP2lo9gmTjVXkRQQRH4D4X7A==" saltValue="MMo6uoeERydMCh57TxH1pQ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IF(COUNTA('1_Daten'!C17)=1, '1_Daten'!C17,"")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IF(COUNTA('1_Daten'!C17),'2_Deutsch'!R13,"")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IF(COUNTA('1_Daten'!C17)=1,D14/D13,"")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IF(COUNTA('1_Daten'!C17),'3_Mathematik'!Y13,"")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IF(COUNTA('1_Daten'!C17)=1,D23/D22,"")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sUwN2dkf9tNmClsu8CKNEUZl0lC2YBFTQCuIYyEDD5mIZ3S1gi/htQy+5pUbjz593mDs1zHaqkor9qq/9xsD+Q==" saltValue="5SC5Xbq5EbSSjbg1ufPTmA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IF(COUNTA('1_Daten'!C18)=1, '1_Daten'!C18,"")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IF(COUNTA('1_Daten'!C18),'2_Deutsch'!R14,"")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IF(COUNTA('1_Daten'!C18)=1,D14/D13,"")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IF(COUNTA('1_Daten'!C18),'3_Mathematik'!Y14,"")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IF(COUNTA('1_Daten'!C18)=1,D23/D22,"")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AlQ9D2RhibysmTcR5501B9Bu+1NRRU6abXFva4E5RTjpJy3UyTXx3R4U4X9/bW8QjwSE4rclwr0c1nDaw6zi9g==" saltValue="mrq0SQ0MFlNaXj6lLSXSVg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IF(COUNTA('1_Daten'!C19)=1, '1_Daten'!C19,"")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IF(COUNTA('1_Daten'!C19),'2_Deutsch'!R15,"")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IF(COUNTA('1_Daten'!C19)=1,D14/D13,"")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IF(COUNTA('1_Daten'!C19),'3_Mathematik'!Y15,"")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IF(COUNTA('1_Daten'!C19)=1,D23/D22,"")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Wu7arLKtiVT0lIiLhcreB67Uc1HoPXfPRNNyePe6d4AWL0BB7fHXy+aoS0zMqRsF2cV1ZIXyB0RM1F11+o2leQ==" saltValue="AWFbEN7lSGpVsPMLqFSfTw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IF(COUNTA('1_Daten'!C20)=1, '1_Daten'!C20,"")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IF(COUNTA('1_Daten'!C20),'2_Deutsch'!R16,"")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IF(COUNTA('1_Daten'!C20)=1,D14/D13,"")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IF(COUNTA('1_Daten'!C20),'3_Mathematik'!Y16,"")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IF(COUNTA('1_Daten'!C20)=1,D23/D22,"")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SkTfmFWvxKDbfrwRJi/RVWrnfhzy5XvQMyBG/j8pkeMfvSmhq1KvcbG/N9E3ljWPqQNIrrLVZmpY18kf2R2Suw==" saltValue="rL9vDAxOe6guRXPBOmRfdQ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IF(COUNTA('1_Daten'!C21)=1, '1_Daten'!C21,"")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IF(COUNTA('1_Daten'!C21),'2_Deutsch'!R17,"")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IF(COUNTA('1_Daten'!C21)=1,D14/D13,"")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IF(COUNTA('1_Daten'!C21),'3_Mathematik'!Y17,"")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IF(COUNTA('1_Daten'!C21)=1,D23/D22,"")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+/Glc0Nt/Y1th8jdoSbadG59B6PWX0aHMjUoSq6BBTqYS9YojodBFp29v7atNz+OqI9SmD4QFEk3mg9DF+xqLQ==" saltValue="g/LuWLBMxmCK5DpNqiTQCA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IF(COUNTA('1_Daten'!C22)=1, '1_Daten'!C22,"")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IF(COUNTA('1_Daten'!C22),'2_Deutsch'!R18,"")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IF(COUNTA('1_Daten'!C22)=1,D14/D13,"")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IF(COUNTA('1_Daten'!C22),'3_Mathematik'!Y18,"")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IF(COUNTA('1_Daten'!C22)=1,D23/D22,"")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dzsjj2wlwRu8mwwt+gldxHwKBqY90LeoA6CGFT6qA4yQlAuw/YjL1OgNF9sdKIIYG7oWWa3zPjgw0UucHeHdFg==" saltValue="pUXjtPOYuQ3KU1RFcEkQow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IF(COUNTA('1_Daten'!C23)=1, '1_Daten'!C23,"")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IF(COUNTA('1_Daten'!C23),'2_Deutsch'!R19,"")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IF(COUNTA('1_Daten'!C23)=1,D14/D13,"")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IF(COUNTA('1_Daten'!C23),'3_Mathematik'!Y19,"")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IF(COUNTA('1_Daten'!C23)=1,D23/D22,"")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AP6Uw/OHtXFdC/3NHEj3gCk3lNF6/I5I0aA+K4j7dBzN9VeOvPeaVOXZIl8vHxT1ByLmVVJ5SAAxINhPd66sQA==" saltValue="I72WVe7Z4EsHWAMi4oDKuA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IF(COUNTA('1_Daten'!C24)=1, '1_Daten'!C24,"")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IF(COUNTA('1_Daten'!C24),'2_Deutsch'!R20,"")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IF(COUNTA('1_Daten'!C24)=1,D14/D13,"")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IF(COUNTA('1_Daten'!C24),'3_Mathematik'!Y20,"")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IF(COUNTA('1_Daten'!C24)=1,D23/D22,"")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6xsp9veNLWLcbnP8aaZx7N7mgYlSN/wd48ginD9+jK61MN0VVm08ICy3CxAW1fbNPEyRrqc1/ByHDytB2a0fmQ==" saltValue="yC2+JRWDZKYv4YJUn3IT3A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IF(COUNTA('1_Daten'!C25)=1, '1_Daten'!C25,"")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IF(COUNTA('1_Daten'!C25),'2_Deutsch'!R21,"")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IF(COUNTA('1_Daten'!C25)=1,D14/D13,"")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IF(COUNTA('1_Daten'!C25),'3_Mathematik'!Y21,"")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IF(COUNTA('1_Daten'!C25)=1,D23/D22,"")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9t+NiK4Vh+pfvW7LxsoKWGBE1Flv4E9Cq19/fk6/ftLyDlDOsrOn74NhfQ0K4zcSKCRydElqQ+vetanDHHtZig==" saltValue="yLJMgRyI6n7r+dbgq36Ssw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IF(COUNTA('1_Daten'!C26)=1, '1_Daten'!C26,"")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IF(COUNTA('1_Daten'!C26),'2_Deutsch'!R22,"")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IF(COUNTA('1_Daten'!C26)=1,D14/D13,"")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IF(COUNTA('1_Daten'!C26),'3_Mathematik'!Y22,"")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IF(COUNTA('1_Daten'!C26)=1,D23/D22,"")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Thkn27W/AoIz25k7hJLeFOP+aVP+oESKZq9GfGwFuROK7zOCR6BjXU0SrRGdGuvO18TJAyHQZMh2ah+vQ1+oGQ==" saltValue="iPq1S4tL0wLzHJMVNlgMWQ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IF(COUNTA('1_Daten'!C27)=1, '1_Daten'!C27,"")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IF(COUNTA('1_Daten'!C27),'2_Deutsch'!R23,"")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IF(COUNTA('1_Daten'!C27)=1,D14/D13,"")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IF(COUNTA('1_Daten'!C27),'3_Mathematik'!Y23,"")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IF(COUNTA('1_Daten'!C27)=1,D23/D22,"")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WS1uRRPhP0JKwDVUqfX6jc7NEzLUKjlUBQQGB4WWpZwJrSB3CNKB24Hh5Wem6jFelSQVM/7/Pg1TvjbyOUOEwA==" saltValue="IGugi+VxRhohqQDB0JqzOA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IF(COUNTA('1_Daten'!C28)=1, '1_Daten'!C28,"")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IF(COUNTA('1_Daten'!C28),'2_Deutsch'!R24,"")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IF(COUNTA('1_Daten'!C28)=1,D14/D13,"")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IF(COUNTA('1_Daten'!C28),'3_Mathematik'!Y24,"")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IF(COUNTA('1_Daten'!C28)=1,D23/D22,"")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iTu2VibMBzRN1LLnNQDrgs1x+mRoHI00yzu9jyUB6mf8kRZ6Y7wsrdxjMZObImDRNZXx3RrlOgWOV0xFIVIQLw==" saltValue="XqDbHH+B6SEpjzsmUhhTRQ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IF(COUNTA('1_Daten'!C29)=1, '1_Daten'!C29,"")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IF(COUNTA('1_Daten'!C29),'2_Deutsch'!R25,"")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IF(COUNTA('1_Daten'!C29)=1,D14/D13,"")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IF(COUNTA('1_Daten'!C29),'3_Mathematik'!Y25,"")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IF(COUNTA('1_Daten'!C29)=1,D23/D22,"")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MnDoLASMUbtCc+vCZHNoZVWM6mh9Sm+QyydHShP0RXiNhv6SiuU9XW5kJUG4js+Byorn43JbVF6c529gOd+tXQ==" saltValue="UPmgG8A2gRF4HavtGXHrvw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IF(COUNTA('1_Daten'!C30)=1, '1_Daten'!C30,"")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IF(COUNTA('1_Daten'!C30),'2_Deutsch'!R26,"")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IF(COUNTA('1_Daten'!C30)=1,D14/D13,"")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IF(COUNTA('1_Daten'!C30),'3_Mathematik'!Y26,"")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IF(COUNTA('1_Daten'!C30)=1,D23/D22,"")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qTKpIqwBSDOXVgzQ8VxUitxbxyCx6JigJg4LRXXW7TBW3j82XDK8Yd990BxpQT0Wx43yIAZE5EtAJ8WF/f9uXQ==" saltValue="8Lgx/AjcC7/BUu2CNrd7cA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IF(COUNTA('1_Daten'!C31)=1, '1_Daten'!C31,"")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IF(COUNTA('1_Daten'!C31),'2_Deutsch'!R27,"")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IF(COUNTA('1_Daten'!C31)=1,D14/D13,"")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IF(COUNTA('1_Daten'!C31),'3_Mathematik'!Y27,"")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IF(COUNTA('1_Daten'!C31)=1,D23/D22,"")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y4klR49aQw6UDgj2pQ0wUef+3nQll9zTzavhB6bBXU4JUcNzWlNc9wXDRZd9Vkq7DuIm/2VCndDxN27yt9xxHg==" saltValue="42mgA9CzzNO1ohNNWdcenA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IF(COUNTA('1_Daten'!C32)=1, '1_Daten'!C32,"")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IF(COUNTA('1_Daten'!C32),'2_Deutsch'!R28,"")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IF(COUNTA('1_Daten'!C32)=1,D14/D13,"")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IF(COUNTA('1_Daten'!C32),'3_Mathematik'!Y28,"")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IF(COUNTA('1_Daten'!C32)=1,D23/D22,"")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6wrEpMSGLPTb5I2crDLS1BYTd1ePC3RnRS5J2LWnS/0tvRebDa/KNK8CRRZWpj07aiK/z16ATCkE/ywAynv+DQ==" saltValue="POYT1eCmqzrc3gWsmSEK6A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IF(COUNTA('1_Daten'!C33)=1, '1_Daten'!C33,"")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IF(COUNTA('1_Daten'!C33),'2_Deutsch'!R29,"")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IF(COUNTA('1_Daten'!C33)=1,D14/D13,"")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IF(COUNTA('1_Daten'!C33),'3_Mathematik'!Y29,"")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IF(COUNTA('1_Daten'!C33)=1,D23/D22,"")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ozXiWjphr7FVeJCPZ9nUN8hEfUXaZgV964dR7iXn0nj+wHZCJkgRtN7/Kp2VKMW3Rq8FXz/HnYtf4Kqw12G+7w==" saltValue="hYTUWjqClsfqm45OuASqbg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IF(COUNTA('1_Daten'!C34)=1, '1_Daten'!C34,"")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IF(COUNTA('1_Daten'!C34),'2_Deutsch'!R30,"")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IF(COUNTA('1_Daten'!C34)=1,D14/D13,"")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IF(COUNTA('1_Daten'!C34),'3_Mathematik'!Y30,"")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IF(COUNTA('1_Daten'!C34)=1,D23/D22,"")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qkqxT3YBDntzKsIAAvniSm0+Q1+AZIMYiE3p6mjaOt7DEx8o3PX3w9bH+BJvbAAlSypPe5hMZBmz1jpmoZ3+EQ==" saltValue="Y55MNVHOFnJN+c0Q9ZOH3g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IF(COUNTA('1_Daten'!C35)=1, '1_Daten'!C35,"")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IF(COUNTA('1_Daten'!C35),'2_Deutsch'!R31,"")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IF(COUNTA('1_Daten'!C35)=1,D14/D13,"")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IF(COUNTA('1_Daten'!C35),'3_Mathematik'!Y31,"")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IF(COUNTA('1_Daten'!C35)=1,D23/D22,"")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TgjUcVl4DyGMYD3qRW8e4JtCyUatIeP7ysXBu9DP9bvIQyqAsrU67WBfFXj9ywpkC0aCAEguwEwP9hqGlvwmRQ==" saltValue="2bnOcBD6pLJ/ATXLOfRfXQ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IF(COUNTA('1_Daten'!C36)=1, '1_Daten'!C36,"")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IF(COUNTA('1_Daten'!C36),'2_Deutsch'!R32,"")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IF(COUNTA('1_Daten'!C36)=1,D14/D13,"")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IF(COUNTA('1_Daten'!C36),'3_Mathematik'!Y32,"")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IF(COUNTA('1_Daten'!C36)=1,D23/D22,"")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f3Lh4HzDm8RypYpFpiFrODKNjppofxI/yCeo1PYa5u0MiWrlZMRQHCHvyYrBenNZiRNFfnp881bCjtYHXYI+BA==" saltValue="7MFyeUEtrmKUCrrpO1gK4A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IF(COUNTA('1_Daten'!C37)=1, '1_Daten'!C37,"")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IF(COUNTA('1_Daten'!C37),'2_Deutsch'!R33,"")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IF(COUNTA('1_Daten'!C37)=1,D14/D13,"")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IF(COUNTA('1_Daten'!C37),'3_Mathematik'!Y33,"")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IF(COUNTA('1_Daten'!C37)=1,D23/D22,"")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vYj94H5uGECAt6zZXCtu4H+UUR0+5SrYh+UXZG61FKtZTWrq4CDuO8dMHR3sD/UJDL6ugPsnn4tYxArIv/BP/A==" saltValue="CVIGt5fV8onhGi7lij06Jg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IF(COUNTA('1_Daten'!C38)=1, '1_Daten'!C38,"")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IF(COUNTA('1_Daten'!C38),'2_Deutsch'!R34,"")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IF(COUNTA('1_Daten'!C38)=1,D14/D13,"")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IF(COUNTA('1_Daten'!C38),'3_Mathematik'!Y34,"")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IF(COUNTA('1_Daten'!C38)=1,D23/D22,"")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Meq9i8MvUi9H2KVQu4LwQX2CEiGXMncowgvgNOqIjL1eG53NPhVwMUf3S2fnz7jmvqSw66QTYYnBYYW6ZEbaGw==" saltValue="EHhwcqAemcq5o5kvExd0Cg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IF(COUNTA('1_Daten'!C39)=1, '1_Daten'!C39,"")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IF(COUNTA('1_Daten'!C39),'2_Deutsch'!R35,"")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IF(COUNTA('1_Daten'!C39)=1,D14/D13,"")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IF(COUNTA('1_Daten'!C39),'3_Mathematik'!Y35,"")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IF(COUNTA('1_Daten'!C39)=1,D23/D22,"")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5xwc0y7DYuKDCAFYMvCkmlBe24ooT7zUJOg+Ij5GNtOH5BvGo41Z2giBRVi3mciqTyq8kuTGc6kdEURwLhgaDQ==" saltValue="bPFS/MGJ+huMb1UGEw+Evw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workbookViewId="0">
      <selection activeCell="A37" sqref="A37"/>
    </sheetView>
  </sheetViews>
  <sheetFormatPr baseColWidth="10" defaultColWidth="11.54296875" defaultRowHeight="14.5" x14ac:dyDescent="0.35"/>
  <cols>
    <col min="1" max="1" width="4.54296875" style="9" customWidth="1"/>
    <col min="2" max="2" width="13.81640625" style="9" customWidth="1"/>
    <col min="3" max="3" width="17.1796875" style="9" customWidth="1"/>
    <col min="4" max="6" width="15.81640625" style="9" customWidth="1"/>
    <col min="7" max="7" width="5.81640625" style="9" customWidth="1"/>
    <col min="8" max="8" width="12.453125" style="9" hidden="1" customWidth="1"/>
    <col min="9" max="9" width="11.54296875" style="9" customWidth="1"/>
    <col min="10" max="16384" width="11.54296875" style="9"/>
  </cols>
  <sheetData>
    <row r="1" spans="1:6" ht="20.149999999999999" customHeight="1" x14ac:dyDescent="0.35">
      <c r="A1" s="126"/>
      <c r="B1" s="10" t="s">
        <v>18</v>
      </c>
      <c r="C1" s="10"/>
      <c r="D1" s="10"/>
      <c r="E1" s="10"/>
      <c r="F1" s="10"/>
    </row>
    <row r="2" spans="1:6" ht="20.149999999999999" customHeight="1" x14ac:dyDescent="0.35">
      <c r="A2" s="126"/>
      <c r="B2" s="10" t="s">
        <v>25</v>
      </c>
      <c r="C2" s="295" t="str">
        <f>IF(COUNTA('1_Daten'!C2)=1,'1_Daten'!C2,"")</f>
        <v>2024/2025</v>
      </c>
      <c r="D2" s="295"/>
      <c r="E2" s="295"/>
      <c r="F2" s="295"/>
    </row>
    <row r="3" spans="1:6" ht="20.149999999999999" customHeight="1" x14ac:dyDescent="0.35">
      <c r="A3" s="126"/>
      <c r="B3" s="10" t="str">
        <f>IF(COUNTA('1_Daten'!C3)=1,'1_Daten'!C3,"")</f>
        <v/>
      </c>
      <c r="C3" s="10"/>
      <c r="D3" s="10"/>
      <c r="E3" s="10"/>
      <c r="F3" s="10"/>
    </row>
    <row r="4" spans="1:6" ht="20.149999999999999" customHeight="1" x14ac:dyDescent="0.35">
      <c r="A4" s="126"/>
      <c r="B4" s="10" t="s">
        <v>26</v>
      </c>
      <c r="C4" s="294" t="str">
        <f>IF(COUNTA('1_Daten'!C6)=1,'1_Daten'!C6,"")</f>
        <v/>
      </c>
      <c r="D4" s="294"/>
      <c r="E4" s="11"/>
      <c r="F4" s="11"/>
    </row>
    <row r="5" spans="1:6" ht="20.149999999999999" customHeight="1" x14ac:dyDescent="0.35">
      <c r="A5" s="126"/>
      <c r="B5" s="12"/>
      <c r="C5" s="12"/>
      <c r="D5" s="12"/>
      <c r="E5" s="12"/>
      <c r="F5" s="12"/>
    </row>
    <row r="6" spans="1:6" ht="20.149999999999999" customHeight="1" x14ac:dyDescent="0.35">
      <c r="A6" s="126"/>
      <c r="B6" s="12"/>
      <c r="C6" s="12"/>
      <c r="D6" s="12"/>
      <c r="E6" s="12"/>
      <c r="F6" s="12"/>
    </row>
    <row r="7" spans="1:6" ht="20.149999999999999" customHeight="1" thickBot="1" x14ac:dyDescent="0.4">
      <c r="A7" s="126"/>
      <c r="B7" s="10" t="s">
        <v>16</v>
      </c>
      <c r="C7" s="13"/>
      <c r="D7" s="13"/>
      <c r="E7" s="13"/>
      <c r="F7" s="13"/>
    </row>
    <row r="8" spans="1:6" ht="20.149999999999999" customHeight="1" thickBot="1" x14ac:dyDescent="0.4">
      <c r="A8" s="126"/>
      <c r="B8" s="127" t="str">
        <f>IF(COUNTA('1_Daten'!C40)=1, '1_Daten'!C40,"")</f>
        <v/>
      </c>
      <c r="C8" s="128"/>
      <c r="D8" s="129"/>
      <c r="E8" s="13"/>
      <c r="F8" s="13"/>
    </row>
    <row r="9" spans="1:6" ht="20.149999999999999" customHeight="1" x14ac:dyDescent="0.35">
      <c r="A9" s="126"/>
      <c r="B9" s="11"/>
      <c r="C9" s="13"/>
      <c r="D9" s="13"/>
      <c r="E9" s="13"/>
      <c r="F9" s="13"/>
    </row>
    <row r="10" spans="1:6" ht="20.149999999999999" customHeight="1" x14ac:dyDescent="0.35">
      <c r="A10" s="139"/>
      <c r="B10" s="140"/>
      <c r="C10" s="141"/>
      <c r="D10" s="141"/>
      <c r="E10" s="141"/>
      <c r="F10" s="13"/>
    </row>
    <row r="11" spans="1:6" ht="20.149999999999999" customHeight="1" x14ac:dyDescent="0.35">
      <c r="A11" s="139"/>
      <c r="B11" s="142" t="s">
        <v>22</v>
      </c>
      <c r="C11" s="143"/>
      <c r="D11" s="143"/>
      <c r="E11" s="143"/>
      <c r="F11" s="13"/>
    </row>
    <row r="12" spans="1:6" ht="20.149999999999999" customHeight="1" thickBot="1" x14ac:dyDescent="0.4">
      <c r="A12" s="126"/>
      <c r="B12" s="42"/>
      <c r="C12" s="26"/>
      <c r="D12" s="26"/>
      <c r="E12" s="26"/>
      <c r="F12" s="13"/>
    </row>
    <row r="13" spans="1:6" ht="20.149999999999999" customHeight="1" x14ac:dyDescent="0.35">
      <c r="A13" s="126"/>
      <c r="B13" s="296" t="s">
        <v>19</v>
      </c>
      <c r="C13" s="297"/>
      <c r="D13" s="130">
        <f>'2_Deutsch'!R4</f>
        <v>33.5</v>
      </c>
      <c r="E13" s="131"/>
      <c r="F13" s="12"/>
    </row>
    <row r="14" spans="1:6" ht="20.149999999999999" customHeight="1" x14ac:dyDescent="0.35">
      <c r="A14" s="126"/>
      <c r="B14" s="289" t="s">
        <v>20</v>
      </c>
      <c r="C14" s="290"/>
      <c r="D14" s="132" t="str">
        <f>IF(COUNTA('1_Daten'!C40),'2_Deutsch'!R36,"")</f>
        <v/>
      </c>
      <c r="E14" s="131"/>
      <c r="F14" s="12"/>
    </row>
    <row r="15" spans="1:6" ht="20.149999999999999" customHeight="1" thickBot="1" x14ac:dyDescent="0.4">
      <c r="A15" s="126"/>
      <c r="B15" s="291" t="s">
        <v>21</v>
      </c>
      <c r="C15" s="292"/>
      <c r="D15" s="172" t="str">
        <f>IF(COUNTA('1_Daten'!C40)=1,D14/D13,"")</f>
        <v/>
      </c>
      <c r="E15" s="131"/>
      <c r="F15" s="12"/>
    </row>
    <row r="16" spans="1:6" ht="20.149999999999999" customHeight="1" x14ac:dyDescent="0.35">
      <c r="A16" s="126"/>
      <c r="B16" s="133"/>
      <c r="C16" s="133"/>
      <c r="D16" s="133"/>
      <c r="E16" s="133"/>
      <c r="F16" s="126"/>
    </row>
    <row r="17" spans="1:6" ht="20.149999999999999" customHeight="1" x14ac:dyDescent="0.35">
      <c r="A17" s="126"/>
      <c r="B17" s="134" t="str">
        <f>IF(COUNT(D15)=1,IF(D15&gt;=0.695,"Niveau E",IF(D15&lt;0.595,"Niveau G","Niveau M")),"")</f>
        <v/>
      </c>
      <c r="C17" s="135"/>
      <c r="D17" s="133"/>
      <c r="E17" s="133"/>
      <c r="F17" s="126"/>
    </row>
    <row r="18" spans="1:6" ht="20.149999999999999" customHeight="1" x14ac:dyDescent="0.35">
      <c r="A18" s="126"/>
      <c r="B18" s="126"/>
      <c r="C18" s="126"/>
      <c r="D18" s="126"/>
      <c r="E18" s="126"/>
      <c r="F18" s="126"/>
    </row>
    <row r="19" spans="1:6" ht="20.149999999999999" customHeight="1" x14ac:dyDescent="0.35">
      <c r="A19" s="126"/>
      <c r="B19" s="126"/>
      <c r="C19" s="126"/>
      <c r="D19" s="126"/>
      <c r="E19" s="126"/>
      <c r="F19" s="126"/>
    </row>
    <row r="20" spans="1:6" ht="20.149999999999999" customHeight="1" x14ac:dyDescent="0.35">
      <c r="A20" s="126"/>
      <c r="B20" s="25" t="s">
        <v>23</v>
      </c>
      <c r="C20" s="26"/>
      <c r="D20" s="26"/>
      <c r="E20" s="133"/>
      <c r="F20" s="126"/>
    </row>
    <row r="21" spans="1:6" ht="20.149999999999999" customHeight="1" thickBot="1" x14ac:dyDescent="0.4">
      <c r="A21" s="126"/>
      <c r="B21" s="42"/>
      <c r="C21" s="26"/>
      <c r="D21" s="26"/>
      <c r="E21" s="133"/>
      <c r="F21" s="126"/>
    </row>
    <row r="22" spans="1:6" ht="20.149999999999999" customHeight="1" x14ac:dyDescent="0.35">
      <c r="A22" s="126"/>
      <c r="B22" s="296" t="s">
        <v>19</v>
      </c>
      <c r="C22" s="297"/>
      <c r="D22" s="130">
        <f>'3_Mathematik'!Y4</f>
        <v>31</v>
      </c>
      <c r="E22" s="133"/>
      <c r="F22" s="126"/>
    </row>
    <row r="23" spans="1:6" ht="20.149999999999999" customHeight="1" x14ac:dyDescent="0.35">
      <c r="A23" s="126"/>
      <c r="B23" s="289" t="s">
        <v>20</v>
      </c>
      <c r="C23" s="290"/>
      <c r="D23" s="132" t="str">
        <f>IF(COUNTA('1_Daten'!C40),'3_Mathematik'!Y36,"")</f>
        <v/>
      </c>
      <c r="E23" s="133"/>
      <c r="F23" s="126"/>
    </row>
    <row r="24" spans="1:6" ht="20.149999999999999" customHeight="1" thickBot="1" x14ac:dyDescent="0.4">
      <c r="A24" s="126"/>
      <c r="B24" s="291" t="s">
        <v>21</v>
      </c>
      <c r="C24" s="292"/>
      <c r="D24" s="172" t="str">
        <f>IF(COUNTA('1_Daten'!C40)=1,D23/D22,"")</f>
        <v/>
      </c>
      <c r="E24" s="133"/>
      <c r="F24" s="126"/>
    </row>
    <row r="25" spans="1:6" ht="20.149999999999999" customHeight="1" x14ac:dyDescent="0.35">
      <c r="A25" s="126"/>
      <c r="B25" s="133"/>
      <c r="C25" s="133"/>
      <c r="D25" s="133"/>
      <c r="E25" s="133"/>
      <c r="F25" s="126"/>
    </row>
    <row r="26" spans="1:6" ht="20.149999999999999" customHeight="1" x14ac:dyDescent="0.35">
      <c r="A26" s="126"/>
      <c r="B26" s="134" t="str">
        <f>IF(COUNT(D24)=1,IF(D24&gt;=0.695,"Niveau E",IF(D24&lt;0.595,"Niveau G","Niveau M")),"")</f>
        <v/>
      </c>
      <c r="C26" s="135"/>
      <c r="D26" s="133"/>
      <c r="E26" s="133"/>
      <c r="F26" s="126"/>
    </row>
    <row r="27" spans="1:6" ht="20.149999999999999" customHeight="1" x14ac:dyDescent="0.35">
      <c r="A27" s="126"/>
      <c r="B27" s="126"/>
      <c r="C27" s="126"/>
      <c r="D27" s="126"/>
      <c r="E27" s="126"/>
      <c r="F27" s="126"/>
    </row>
    <row r="28" spans="1:6" ht="20.149999999999999" customHeight="1" x14ac:dyDescent="0.35">
      <c r="A28" s="126"/>
      <c r="B28" s="126"/>
      <c r="C28" s="126"/>
      <c r="D28" s="126"/>
      <c r="E28" s="126"/>
      <c r="F28" s="126"/>
    </row>
    <row r="29" spans="1:6" ht="20.149999999999999" customHeight="1" x14ac:dyDescent="0.35">
      <c r="A29" s="126"/>
      <c r="B29" s="27" t="s">
        <v>24</v>
      </c>
      <c r="C29" s="28"/>
      <c r="D29" s="31"/>
      <c r="E29" s="136"/>
      <c r="F29" s="126"/>
    </row>
    <row r="30" spans="1:6" ht="20.149999999999999" customHeight="1" x14ac:dyDescent="0.35">
      <c r="A30" s="126"/>
      <c r="B30" s="29"/>
      <c r="C30" s="30"/>
      <c r="D30" s="30"/>
      <c r="E30" s="136"/>
      <c r="F30" s="126"/>
    </row>
    <row r="31" spans="1:6" ht="20.149999999999999" customHeight="1" x14ac:dyDescent="0.35">
      <c r="A31" s="126"/>
      <c r="B31" s="293" t="str">
        <f>IF(COUNT(H33)=1,IF(AND(H33&gt;0.695,H35=0),Wording!A3,IF(H33&lt;0.595,Wording!A1,Wording!A2)),"")</f>
        <v/>
      </c>
      <c r="C31" s="293"/>
      <c r="D31" s="293"/>
      <c r="E31" s="293"/>
      <c r="F31" s="126"/>
    </row>
    <row r="32" spans="1:6" ht="20.149999999999999" customHeight="1" x14ac:dyDescent="0.35">
      <c r="A32" s="126"/>
      <c r="B32" s="293"/>
      <c r="C32" s="293"/>
      <c r="D32" s="293"/>
      <c r="E32" s="293"/>
      <c r="F32" s="126"/>
    </row>
    <row r="33" spans="1:8" ht="20.149999999999999" customHeight="1" x14ac:dyDescent="0.35">
      <c r="A33" s="126"/>
      <c r="B33" s="293"/>
      <c r="C33" s="293"/>
      <c r="D33" s="293"/>
      <c r="E33" s="293"/>
      <c r="F33" s="126"/>
      <c r="H33" s="24" t="e">
        <f>AVERAGE(D15,D24)</f>
        <v>#DIV/0!</v>
      </c>
    </row>
    <row r="34" spans="1:8" ht="20.149999999999999" customHeight="1" x14ac:dyDescent="0.35">
      <c r="A34" s="137"/>
      <c r="B34" s="293"/>
      <c r="C34" s="293"/>
      <c r="D34" s="293"/>
      <c r="E34" s="293"/>
      <c r="F34" s="137"/>
    </row>
    <row r="35" spans="1:8" ht="20.149999999999999" customHeight="1" x14ac:dyDescent="0.35">
      <c r="A35" s="137"/>
      <c r="B35" s="134"/>
      <c r="C35" s="138"/>
      <c r="D35" s="133"/>
      <c r="E35" s="137"/>
      <c r="F35" s="137"/>
      <c r="H35" s="23">
        <f>IF(OR(B17="Niveau G",B26="Niveau G"),1, 0)</f>
        <v>0</v>
      </c>
    </row>
    <row r="36" spans="1:8" ht="20.149999999999999" customHeight="1" x14ac:dyDescent="0.35">
      <c r="A36" s="137"/>
      <c r="B36" s="137"/>
      <c r="C36" s="137"/>
      <c r="D36" s="137"/>
      <c r="E36" s="137"/>
      <c r="F36" s="137"/>
    </row>
    <row r="37" spans="1:8" ht="20.149999999999999" customHeight="1" x14ac:dyDescent="0.35"/>
    <row r="38" spans="1:8" ht="20.149999999999999" customHeight="1" x14ac:dyDescent="0.35"/>
    <row r="39" spans="1:8" ht="20.149999999999999" customHeight="1" x14ac:dyDescent="0.35"/>
    <row r="40" spans="1:8" ht="20.149999999999999" customHeight="1" x14ac:dyDescent="0.35"/>
    <row r="41" spans="1:8" ht="20.149999999999999" customHeight="1" x14ac:dyDescent="0.35"/>
    <row r="42" spans="1:8" ht="20.149999999999999" customHeight="1" x14ac:dyDescent="0.35"/>
    <row r="43" spans="1:8" ht="20.149999999999999" customHeight="1" x14ac:dyDescent="0.35"/>
    <row r="44" spans="1:8" ht="20.149999999999999" customHeight="1" x14ac:dyDescent="0.35"/>
    <row r="45" spans="1:8" ht="20.149999999999999" customHeight="1" x14ac:dyDescent="0.35"/>
    <row r="46" spans="1:8" ht="20.149999999999999" customHeight="1" x14ac:dyDescent="0.35"/>
    <row r="47" spans="1:8" ht="20.149999999999999" customHeight="1" x14ac:dyDescent="0.35"/>
    <row r="48" spans="1:8" ht="20.149999999999999" customHeight="1" x14ac:dyDescent="0.35"/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</sheetData>
  <sheetProtection algorithmName="SHA-512" hashValue="xaH6q3KF5tdHGl10QtzSFT+I7cnhV71t+7y/MmhPYp0nIHuu+ENN29E/R//LPwQhhGeVLapQUUa2qFmkCi7XFw==" saltValue="F3oGDmFQPqtW8c2GzFFTsg==" spinCount="100000" sheet="1" objects="1" scenarios="1"/>
  <mergeCells count="9">
    <mergeCell ref="B23:C23"/>
    <mergeCell ref="B24:C24"/>
    <mergeCell ref="B31:E34"/>
    <mergeCell ref="C2:F2"/>
    <mergeCell ref="C4:D4"/>
    <mergeCell ref="B13:C13"/>
    <mergeCell ref="B14:C14"/>
    <mergeCell ref="B15:C15"/>
    <mergeCell ref="B22:C22"/>
  </mergeCells>
  <dataValidations count="1">
    <dataValidation showDropDown="1" showInputMessage="1" showErrorMessage="1" sqref="B8"/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4" baseType="variant">
      <vt:variant>
        <vt:lpstr>Arbeitsblätter</vt:lpstr>
      </vt:variant>
      <vt:variant>
        <vt:i4>38</vt:i4>
      </vt:variant>
      <vt:variant>
        <vt:lpstr>Benannte Bereiche</vt:lpstr>
      </vt:variant>
      <vt:variant>
        <vt:i4>36</vt:i4>
      </vt:variant>
    </vt:vector>
  </HeadingPairs>
  <TitlesOfParts>
    <vt:vector size="74" baseType="lpstr">
      <vt:lpstr>Wording</vt:lpstr>
      <vt:lpstr>1_Daten</vt:lpstr>
      <vt:lpstr>2_Deutsch</vt:lpstr>
      <vt:lpstr>3_Mathematik</vt:lpstr>
      <vt:lpstr>4_Gesamtübersicht</vt:lpstr>
      <vt:lpstr>5_Statistik</vt:lpstr>
      <vt:lpstr>S01</vt:lpstr>
      <vt:lpstr>S02</vt:lpstr>
      <vt:lpstr>S03</vt:lpstr>
      <vt:lpstr>S04</vt:lpstr>
      <vt:lpstr>S05</vt:lpstr>
      <vt:lpstr>S06</vt:lpstr>
      <vt:lpstr>S07</vt:lpstr>
      <vt:lpstr>S08</vt:lpstr>
      <vt:lpstr>S09</vt:lpstr>
      <vt:lpstr>S10</vt:lpstr>
      <vt:lpstr>S11</vt:lpstr>
      <vt:lpstr>S12</vt:lpstr>
      <vt:lpstr>S13</vt:lpstr>
      <vt:lpstr>S14</vt:lpstr>
      <vt:lpstr>S15</vt:lpstr>
      <vt:lpstr>S16</vt:lpstr>
      <vt:lpstr>S17</vt:lpstr>
      <vt:lpstr>S18</vt:lpstr>
      <vt:lpstr>S19</vt:lpstr>
      <vt:lpstr>S20</vt:lpstr>
      <vt:lpstr>S21</vt:lpstr>
      <vt:lpstr>S22</vt:lpstr>
      <vt:lpstr>S23</vt:lpstr>
      <vt:lpstr>S24</vt:lpstr>
      <vt:lpstr>S25</vt:lpstr>
      <vt:lpstr>S26</vt:lpstr>
      <vt:lpstr>S27</vt:lpstr>
      <vt:lpstr>S28</vt:lpstr>
      <vt:lpstr>S29</vt:lpstr>
      <vt:lpstr>S30</vt:lpstr>
      <vt:lpstr>S31</vt:lpstr>
      <vt:lpstr>S32</vt:lpstr>
      <vt:lpstr>'1_Daten'!Druckbereich</vt:lpstr>
      <vt:lpstr>'2_Deutsch'!Druckbereich</vt:lpstr>
      <vt:lpstr>'3_Mathematik'!Druckbereich</vt:lpstr>
      <vt:lpstr>'5_Statistik'!Druckbereich</vt:lpstr>
      <vt:lpstr>'S01'!Druckbereich</vt:lpstr>
      <vt:lpstr>'S02'!Druckbereich</vt:lpstr>
      <vt:lpstr>'S03'!Druckbereich</vt:lpstr>
      <vt:lpstr>'S04'!Druckbereich</vt:lpstr>
      <vt:lpstr>'S05'!Druckbereich</vt:lpstr>
      <vt:lpstr>'S06'!Druckbereich</vt:lpstr>
      <vt:lpstr>'S07'!Druckbereich</vt:lpstr>
      <vt:lpstr>'S08'!Druckbereich</vt:lpstr>
      <vt:lpstr>'S09'!Druckbereich</vt:lpstr>
      <vt:lpstr>'S10'!Druckbereich</vt:lpstr>
      <vt:lpstr>'S11'!Druckbereich</vt:lpstr>
      <vt:lpstr>'S12'!Druckbereich</vt:lpstr>
      <vt:lpstr>'S13'!Druckbereich</vt:lpstr>
      <vt:lpstr>'S14'!Druckbereich</vt:lpstr>
      <vt:lpstr>'S15'!Druckbereich</vt:lpstr>
      <vt:lpstr>'S16'!Druckbereich</vt:lpstr>
      <vt:lpstr>'S17'!Druckbereich</vt:lpstr>
      <vt:lpstr>'S18'!Druckbereich</vt:lpstr>
      <vt:lpstr>'S19'!Druckbereich</vt:lpstr>
      <vt:lpstr>'S20'!Druckbereich</vt:lpstr>
      <vt:lpstr>'S21'!Druckbereich</vt:lpstr>
      <vt:lpstr>'S22'!Druckbereich</vt:lpstr>
      <vt:lpstr>'S23'!Druckbereich</vt:lpstr>
      <vt:lpstr>'S24'!Druckbereich</vt:lpstr>
      <vt:lpstr>'S25'!Druckbereich</vt:lpstr>
      <vt:lpstr>'S26'!Druckbereich</vt:lpstr>
      <vt:lpstr>'S27'!Druckbereich</vt:lpstr>
      <vt:lpstr>'S28'!Druckbereich</vt:lpstr>
      <vt:lpstr>'S29'!Druckbereich</vt:lpstr>
      <vt:lpstr>'S30'!Druckbereich</vt:lpstr>
      <vt:lpstr>'S31'!Druckbereich</vt:lpstr>
      <vt:lpstr>'S32'!Druckbereich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2024-11-06T17:02:29Z</cp:lastPrinted>
  <dcterms:created xsi:type="dcterms:W3CDTF">2022-11-18T13:18:41Z</dcterms:created>
  <dcterms:modified xsi:type="dcterms:W3CDTF">2024-11-13T14:18:15Z</dcterms:modified>
</cp:coreProperties>
</file>